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25-26年度\03.25-26 会議・イベント\20260530-31 第29回RYE研究会 2700福岡会議\開催案内\"/>
    </mc:Choice>
  </mc:AlternateContent>
  <xr:revisionPtr revIDLastSave="0" documentId="13_ncr:1_{C8D50548-35AC-43FE-9B40-A04F79744427}" xr6:coauthVersionLast="47" xr6:coauthVersionMax="47" xr10:uidLastSave="{00000000-0000-0000-0000-000000000000}"/>
  <bookViews>
    <workbookView xWindow="28680" yWindow="-120" windowWidth="29040" windowHeight="15720" tabRatio="854" xr2:uid="{00000000-000D-0000-FFFF-FFFF00000000}"/>
  </bookViews>
  <sheets>
    <sheet name="提出用登録フォーム" sheetId="9" r:id="rId1"/>
    <sheet name="入力見本例" sheetId="8" r:id="rId2"/>
  </sheets>
  <definedNames>
    <definedName name="_xlnm._FilterDatabase" localSheetId="0" hidden="1">提出用登録フォーム!$M$11:$V$14</definedName>
    <definedName name="_xlnm._FilterDatabase" localSheetId="1" hidden="1">入力見本例!$M$11:$V$14</definedName>
  </definedNames>
  <calcPr calcId="191029"/>
</workbook>
</file>

<file path=xl/calcChain.xml><?xml version="1.0" encoding="utf-8"?>
<calcChain xmlns="http://schemas.openxmlformats.org/spreadsheetml/2006/main">
  <c r="V48" i="8" l="1"/>
  <c r="R43" i="8"/>
  <c r="R41" i="8"/>
  <c r="R34" i="9"/>
  <c r="R43" i="9"/>
  <c r="R42" i="9"/>
  <c r="R41" i="9"/>
  <c r="O47" i="9"/>
  <c r="F54" i="9"/>
  <c r="E50" i="9"/>
  <c r="T44" i="9"/>
  <c r="S44" i="9"/>
  <c r="Q44" i="9"/>
  <c r="P44" i="9"/>
  <c r="O44" i="9"/>
  <c r="G44" i="9"/>
  <c r="U43" i="9"/>
  <c r="N43" i="9"/>
  <c r="M43" i="9"/>
  <c r="C43" i="9"/>
  <c r="U42" i="9"/>
  <c r="N42" i="9"/>
  <c r="M42" i="9"/>
  <c r="C42" i="9"/>
  <c r="U41" i="9"/>
  <c r="N41" i="9"/>
  <c r="M41" i="9"/>
  <c r="C41" i="9"/>
  <c r="U40" i="9"/>
  <c r="R40" i="9"/>
  <c r="N40" i="9"/>
  <c r="M40" i="9"/>
  <c r="C40" i="9"/>
  <c r="U39" i="9"/>
  <c r="R39" i="9"/>
  <c r="N39" i="9"/>
  <c r="M39" i="9"/>
  <c r="C39" i="9"/>
  <c r="U38" i="9"/>
  <c r="R38" i="9"/>
  <c r="N38" i="9"/>
  <c r="M38" i="9"/>
  <c r="C38" i="9"/>
  <c r="U37" i="9"/>
  <c r="R37" i="9"/>
  <c r="N37" i="9"/>
  <c r="M37" i="9"/>
  <c r="C37" i="9"/>
  <c r="U36" i="9"/>
  <c r="R36" i="9"/>
  <c r="N36" i="9"/>
  <c r="M36" i="9"/>
  <c r="C36" i="9"/>
  <c r="U35" i="9"/>
  <c r="R35" i="9"/>
  <c r="N35" i="9"/>
  <c r="M35" i="9"/>
  <c r="C35" i="9"/>
  <c r="U34" i="9"/>
  <c r="U44" i="9" s="1"/>
  <c r="N34" i="9"/>
  <c r="M34" i="9"/>
  <c r="C34" i="9"/>
  <c r="R30" i="9"/>
  <c r="N30" i="9"/>
  <c r="M30" i="9"/>
  <c r="T22" i="9"/>
  <c r="Q22" i="9"/>
  <c r="Q47" i="9" s="1"/>
  <c r="P22" i="9"/>
  <c r="P47" i="9" s="1"/>
  <c r="O22" i="9"/>
  <c r="M22" i="9"/>
  <c r="L22" i="9"/>
  <c r="I62" i="9" s="1"/>
  <c r="K62" i="9" s="1"/>
  <c r="K22" i="9"/>
  <c r="I61" i="9" s="1"/>
  <c r="K61" i="9" s="1"/>
  <c r="H22" i="9"/>
  <c r="G22" i="9"/>
  <c r="I56" i="9" s="1"/>
  <c r="U21" i="9"/>
  <c r="S21" i="9"/>
  <c r="N21" i="9"/>
  <c r="C21" i="9"/>
  <c r="U20" i="9"/>
  <c r="S20" i="9"/>
  <c r="N20" i="9"/>
  <c r="C20" i="9"/>
  <c r="U19" i="9"/>
  <c r="S19" i="9"/>
  <c r="N19" i="9"/>
  <c r="C19" i="9"/>
  <c r="U18" i="9"/>
  <c r="S18" i="9"/>
  <c r="N18" i="9"/>
  <c r="V18" i="9" s="1"/>
  <c r="C18" i="9"/>
  <c r="U17" i="9"/>
  <c r="S17" i="9"/>
  <c r="N17" i="9"/>
  <c r="C17" i="9"/>
  <c r="U16" i="9"/>
  <c r="S16" i="9"/>
  <c r="N16" i="9"/>
  <c r="C16" i="9"/>
  <c r="U15" i="9"/>
  <c r="S15" i="9"/>
  <c r="N15" i="9"/>
  <c r="C15" i="9"/>
  <c r="U14" i="9"/>
  <c r="S14" i="9"/>
  <c r="N14" i="9"/>
  <c r="C14" i="9"/>
  <c r="U13" i="9"/>
  <c r="S13" i="9"/>
  <c r="N13" i="9"/>
  <c r="C13" i="9"/>
  <c r="U12" i="9"/>
  <c r="S12" i="9"/>
  <c r="N12" i="9"/>
  <c r="N22" i="9" s="1"/>
  <c r="C12" i="9"/>
  <c r="S10" i="9"/>
  <c r="N10" i="9"/>
  <c r="L10" i="9"/>
  <c r="V21" i="9" s="1"/>
  <c r="K10" i="9"/>
  <c r="S10" i="8"/>
  <c r="S21" i="8"/>
  <c r="S20" i="8"/>
  <c r="S19" i="8"/>
  <c r="S18" i="8"/>
  <c r="S17" i="8"/>
  <c r="S16" i="8"/>
  <c r="S15" i="8"/>
  <c r="S14" i="8"/>
  <c r="S13" i="8"/>
  <c r="S12" i="8"/>
  <c r="S22" i="8" s="1"/>
  <c r="S44" i="8"/>
  <c r="R35" i="8"/>
  <c r="R36" i="8"/>
  <c r="R37" i="8"/>
  <c r="R38" i="8"/>
  <c r="R39" i="8"/>
  <c r="R40" i="8"/>
  <c r="R34" i="8"/>
  <c r="F41" i="9"/>
  <c r="F36" i="9"/>
  <c r="F19" i="9"/>
  <c r="F38" i="9"/>
  <c r="F43" i="9"/>
  <c r="F40" i="9"/>
  <c r="F21" i="9"/>
  <c r="F13" i="9"/>
  <c r="F18" i="9"/>
  <c r="F42" i="9"/>
  <c r="F35" i="9"/>
  <c r="F15" i="9"/>
  <c r="F12" i="9"/>
  <c r="F39" i="9"/>
  <c r="F34" i="9"/>
  <c r="F16" i="9"/>
  <c r="F37" i="9"/>
  <c r="F20" i="9"/>
  <c r="F17" i="9"/>
  <c r="F14" i="9"/>
  <c r="I59" i="8" l="1"/>
  <c r="K59" i="8" s="1"/>
  <c r="V35" i="9"/>
  <c r="V43" i="9"/>
  <c r="R44" i="9"/>
  <c r="I60" i="9" s="1"/>
  <c r="K60" i="9" s="1"/>
  <c r="M44" i="9"/>
  <c r="I58" i="9" s="1"/>
  <c r="K58" i="9" s="1"/>
  <c r="N44" i="9"/>
  <c r="I57" i="9" s="1"/>
  <c r="K57" i="9" s="1"/>
  <c r="S22" i="9"/>
  <c r="I59" i="9" s="1"/>
  <c r="K59" i="9" s="1"/>
  <c r="U22" i="9"/>
  <c r="V15" i="9"/>
  <c r="K56" i="9"/>
  <c r="V34" i="9"/>
  <c r="V41" i="9"/>
  <c r="V16" i="9"/>
  <c r="V19" i="9"/>
  <c r="V36" i="9"/>
  <c r="V14" i="9"/>
  <c r="V17" i="9"/>
  <c r="V12" i="9"/>
  <c r="V20" i="9"/>
  <c r="V39" i="9"/>
  <c r="V37" i="9"/>
  <c r="V42" i="9"/>
  <c r="V13" i="9"/>
  <c r="V40" i="9"/>
  <c r="V38" i="9"/>
  <c r="F54" i="8"/>
  <c r="E50" i="8"/>
  <c r="T44" i="8"/>
  <c r="Q44" i="8"/>
  <c r="P44" i="8"/>
  <c r="O44" i="8"/>
  <c r="G44" i="8"/>
  <c r="U43" i="8"/>
  <c r="N43" i="8"/>
  <c r="M43" i="8"/>
  <c r="C43" i="8"/>
  <c r="U42" i="8"/>
  <c r="N42" i="8"/>
  <c r="M42" i="8"/>
  <c r="C42" i="8"/>
  <c r="U41" i="8"/>
  <c r="N41" i="8"/>
  <c r="M41" i="8"/>
  <c r="C41" i="8"/>
  <c r="U40" i="8"/>
  <c r="N40" i="8"/>
  <c r="M40" i="8"/>
  <c r="C40" i="8"/>
  <c r="U39" i="8"/>
  <c r="N39" i="8"/>
  <c r="M39" i="8"/>
  <c r="C39" i="8"/>
  <c r="U38" i="8"/>
  <c r="N38" i="8"/>
  <c r="M38" i="8"/>
  <c r="C38" i="8"/>
  <c r="U37" i="8"/>
  <c r="N37" i="8"/>
  <c r="M37" i="8"/>
  <c r="C37" i="8"/>
  <c r="U36" i="8"/>
  <c r="R44" i="8"/>
  <c r="N36" i="8"/>
  <c r="M36" i="8"/>
  <c r="C36" i="8"/>
  <c r="U35" i="8"/>
  <c r="N35" i="8"/>
  <c r="M35" i="8"/>
  <c r="M44" i="8" s="1"/>
  <c r="I58" i="8" s="1"/>
  <c r="K58" i="8" s="1"/>
  <c r="C35" i="8"/>
  <c r="U34" i="8"/>
  <c r="N34" i="8"/>
  <c r="M34" i="8"/>
  <c r="C34" i="8"/>
  <c r="R30" i="8"/>
  <c r="N30" i="8"/>
  <c r="M30" i="8"/>
  <c r="T22" i="8"/>
  <c r="Q22" i="8"/>
  <c r="P22" i="8"/>
  <c r="O22" i="8"/>
  <c r="M22" i="8"/>
  <c r="L22" i="8"/>
  <c r="I62" i="8" s="1"/>
  <c r="K62" i="8" s="1"/>
  <c r="K22" i="8"/>
  <c r="I61" i="8" s="1"/>
  <c r="K61" i="8" s="1"/>
  <c r="H22" i="8"/>
  <c r="G22" i="8"/>
  <c r="I56" i="8" s="1"/>
  <c r="U21" i="8"/>
  <c r="N21" i="8"/>
  <c r="C21" i="8"/>
  <c r="U20" i="8"/>
  <c r="N20" i="8"/>
  <c r="C20" i="8"/>
  <c r="U19" i="8"/>
  <c r="N19" i="8"/>
  <c r="C19" i="8"/>
  <c r="U18" i="8"/>
  <c r="N18" i="8"/>
  <c r="C18" i="8"/>
  <c r="U17" i="8"/>
  <c r="N17" i="8"/>
  <c r="C17" i="8"/>
  <c r="U16" i="8"/>
  <c r="N16" i="8"/>
  <c r="C16" i="8"/>
  <c r="U15" i="8"/>
  <c r="N15" i="8"/>
  <c r="C15" i="8"/>
  <c r="U14" i="8"/>
  <c r="N14" i="8"/>
  <c r="C14" i="8"/>
  <c r="U13" i="8"/>
  <c r="N13" i="8"/>
  <c r="C13" i="8"/>
  <c r="U12" i="8"/>
  <c r="N12" i="8"/>
  <c r="C12" i="8"/>
  <c r="N10" i="8"/>
  <c r="L10" i="8"/>
  <c r="K10" i="8"/>
  <c r="F38" i="8"/>
  <c r="F21" i="8"/>
  <c r="F17" i="8"/>
  <c r="F13" i="8"/>
  <c r="F41" i="8"/>
  <c r="F34" i="8"/>
  <c r="F37" i="8"/>
  <c r="F20" i="8"/>
  <c r="F16" i="8"/>
  <c r="F12" i="8"/>
  <c r="F40" i="8"/>
  <c r="F43" i="8"/>
  <c r="F36" i="8"/>
  <c r="F19" i="8"/>
  <c r="F15" i="8"/>
  <c r="F39" i="8"/>
  <c r="F42" i="8"/>
  <c r="F18" i="8"/>
  <c r="F14" i="8"/>
  <c r="F35" i="8"/>
  <c r="Q47" i="8" l="1"/>
  <c r="P47" i="8"/>
  <c r="O47" i="8"/>
  <c r="I63" i="9"/>
  <c r="K63" i="9"/>
  <c r="V22" i="9"/>
  <c r="V44" i="9"/>
  <c r="V47" i="9" s="1"/>
  <c r="V13" i="8"/>
  <c r="V15" i="8"/>
  <c r="V14" i="8"/>
  <c r="V18" i="8"/>
  <c r="V21" i="8"/>
  <c r="V16" i="8"/>
  <c r="V17" i="8"/>
  <c r="V20" i="8"/>
  <c r="V19" i="8"/>
  <c r="I60" i="8"/>
  <c r="K60" i="8" s="1"/>
  <c r="N44" i="8"/>
  <c r="I57" i="8" s="1"/>
  <c r="K57" i="8" s="1"/>
  <c r="V43" i="8"/>
  <c r="V34" i="8"/>
  <c r="V36" i="8"/>
  <c r="V37" i="8"/>
  <c r="V38" i="8"/>
  <c r="V39" i="8"/>
  <c r="V40" i="8"/>
  <c r="V41" i="8"/>
  <c r="V35" i="8"/>
  <c r="V42" i="8"/>
  <c r="U44" i="8"/>
  <c r="U22" i="8"/>
  <c r="N22" i="8"/>
  <c r="V12" i="8"/>
  <c r="K56" i="8"/>
  <c r="V48" i="9" l="1"/>
  <c r="K63" i="8"/>
  <c r="I63" i="8"/>
  <c r="V22" i="8"/>
  <c r="V44" i="8"/>
  <c r="V47" i="8" l="1"/>
</calcChain>
</file>

<file path=xl/sharedStrings.xml><?xml version="1.0" encoding="utf-8"?>
<sst xmlns="http://schemas.openxmlformats.org/spreadsheetml/2006/main" count="338" uniqueCount="147">
  <si>
    <t>地区</t>
    <rPh sb="0" eb="2">
      <t>チク</t>
    </rPh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</si>
  <si>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</si>
  <si>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</si>
  <si>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</si>
  <si>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山田　一郎</t>
    <rPh sb="0" eb="2">
      <t>ヤマダ</t>
    </rPh>
    <rPh sb="3" eb="5">
      <t>イチロウ</t>
    </rPh>
    <phoneticPr fontId="3"/>
  </si>
  <si>
    <t>やまだ　いちろう</t>
    <phoneticPr fontId="3"/>
  </si>
  <si>
    <t>男</t>
    <rPh sb="0" eb="1">
      <t>オトコ</t>
    </rPh>
    <phoneticPr fontId="3"/>
  </si>
  <si>
    <t>東京</t>
    <rPh sb="0" eb="2">
      <t>トウキョウ</t>
    </rPh>
    <phoneticPr fontId="3"/>
  </si>
  <si>
    <t>登録者数：</t>
    <rPh sb="0" eb="2">
      <t>トウロク</t>
    </rPh>
    <rPh sb="2" eb="3">
      <t>シャ</t>
    </rPh>
    <rPh sb="3" eb="4">
      <t>スウ</t>
    </rPh>
    <phoneticPr fontId="1"/>
  </si>
  <si>
    <t>男</t>
  </si>
  <si>
    <t>例</t>
    <rPh sb="0" eb="1">
      <t>レイ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</si>
  <si>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</si>
  <si>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</si>
  <si>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参加者区分</t>
    <rPh sb="0" eb="3">
      <t>サンカシャ</t>
    </rPh>
    <rPh sb="3" eb="5">
      <t>クブン</t>
    </rPh>
    <phoneticPr fontId="1"/>
  </si>
  <si>
    <t>会議区分</t>
    <rPh sb="0" eb="2">
      <t>カイギ</t>
    </rPh>
    <rPh sb="2" eb="4">
      <t>クブン</t>
    </rPh>
    <phoneticPr fontId="1"/>
  </si>
  <si>
    <t>地区番号</t>
    <rPh sb="0" eb="2">
      <t>チク</t>
    </rPh>
    <rPh sb="2" eb="4">
      <t>バンゴウ</t>
    </rPh>
    <phoneticPr fontId="1"/>
  </si>
  <si>
    <t>請求日付</t>
    <rPh sb="0" eb="2">
      <t>セイキュウ</t>
    </rPh>
    <rPh sb="2" eb="4">
      <t>ヒヅケ</t>
    </rPh>
    <phoneticPr fontId="1"/>
  </si>
  <si>
    <t>（姓名の間にスペース、外国人も姓→名の順で）</t>
    <rPh sb="1" eb="3">
      <t>セイメイ</t>
    </rPh>
    <rPh sb="4" eb="5">
      <t>マ</t>
    </rPh>
    <rPh sb="11" eb="13">
      <t>ガイコク</t>
    </rPh>
    <rPh sb="13" eb="14">
      <t>ジン</t>
    </rPh>
    <rPh sb="15" eb="16">
      <t>セイ</t>
    </rPh>
    <rPh sb="17" eb="18">
      <t>メイ</t>
    </rPh>
    <rPh sb="19" eb="20">
      <t>ジュン</t>
    </rPh>
    <phoneticPr fontId="3"/>
  </si>
  <si>
    <t>INBOUND</t>
  </si>
  <si>
    <t>山田　花子</t>
    <rPh sb="0" eb="2">
      <t>ヤマダ</t>
    </rPh>
    <rPh sb="3" eb="5">
      <t>ハナコ</t>
    </rPh>
    <phoneticPr fontId="3"/>
  </si>
  <si>
    <t>女</t>
  </si>
  <si>
    <t>ROTEX</t>
  </si>
  <si>
    <t>お願い：地区単位でお取りまとめの上、お振込をお願いします</t>
  </si>
  <si>
    <t>合計：</t>
    <phoneticPr fontId="1"/>
  </si>
  <si>
    <t>（姓名の間にスペース）</t>
    <phoneticPr fontId="3"/>
  </si>
  <si>
    <t>やまだ　はなこ</t>
    <phoneticPr fontId="3"/>
  </si>
  <si>
    <t>派遣候補学生</t>
  </si>
  <si>
    <t>地区リーダー向け危機管理セミナー　　　　（R章典準拠）</t>
    <rPh sb="0" eb="2">
      <t>チク</t>
    </rPh>
    <rPh sb="6" eb="7">
      <t>ム</t>
    </rPh>
    <rPh sb="9" eb="13">
      <t>キキカンリ</t>
    </rPh>
    <rPh sb="23" eb="25">
      <t>ショウテン</t>
    </rPh>
    <rPh sb="25" eb="27">
      <t>ジュンキョ</t>
    </rPh>
    <phoneticPr fontId="1"/>
  </si>
  <si>
    <t>本会議・合同会議</t>
    <rPh sb="0" eb="1">
      <t>ホン</t>
    </rPh>
    <rPh sb="1" eb="3">
      <t>カイギ</t>
    </rPh>
    <rPh sb="4" eb="6">
      <t>ゴウドウ</t>
    </rPh>
    <rPh sb="6" eb="8">
      <t>カイギ</t>
    </rPh>
    <phoneticPr fontId="1"/>
  </si>
  <si>
    <t>合計：</t>
    <rPh sb="0" eb="2">
      <t>ゴウケイ</t>
    </rPh>
    <phoneticPr fontId="1"/>
  </si>
  <si>
    <r>
      <t xml:space="preserve">JAPAN-Night 　　  </t>
    </r>
    <r>
      <rPr>
        <sz val="9"/>
        <color rgb="FF000000"/>
        <rFont val="メイリオ"/>
        <family val="3"/>
        <charset val="128"/>
      </rPr>
      <t>（ 大懇親会）</t>
    </r>
    <rPh sb="18" eb="19">
      <t>ダイ</t>
    </rPh>
    <rPh sb="19" eb="21">
      <t>コンシン</t>
    </rPh>
    <rPh sb="21" eb="22">
      <t>カイ</t>
    </rPh>
    <phoneticPr fontId="3"/>
  </si>
  <si>
    <t>（本会議付随）</t>
    <rPh sb="1" eb="4">
      <t>ホンカイギ</t>
    </rPh>
    <rPh sb="4" eb="6">
      <t>フズイ</t>
    </rPh>
    <phoneticPr fontId="1"/>
  </si>
  <si>
    <t>大懇親会</t>
  </si>
  <si>
    <t>大懇親会</t>
    <rPh sb="0" eb="4">
      <t>ダイコンシンカイ</t>
    </rPh>
    <phoneticPr fontId="3"/>
  </si>
  <si>
    <t>本会議 　　　　　　2日目</t>
    <rPh sb="11" eb="13">
      <t>ニチメ</t>
    </rPh>
    <phoneticPr fontId="1"/>
  </si>
  <si>
    <t>Japan-Night</t>
    <phoneticPr fontId="1"/>
  </si>
  <si>
    <t>Rotex-Night</t>
    <phoneticPr fontId="1"/>
  </si>
  <si>
    <t>ガバナーNight</t>
    <phoneticPr fontId="1"/>
  </si>
  <si>
    <t>プレコンRIJYEM</t>
    <phoneticPr fontId="1"/>
  </si>
  <si>
    <t>ガバナー/地区リーダー</t>
    <rPh sb="5" eb="7">
      <t>チク</t>
    </rPh>
    <phoneticPr fontId="1"/>
  </si>
  <si>
    <t>地区番号</t>
    <rPh sb="0" eb="4">
      <t>チクバンゴウ</t>
    </rPh>
    <phoneticPr fontId="1"/>
  </si>
  <si>
    <t>本会議　　　　　　　2日目</t>
    <rPh sb="11" eb="13">
      <t>ニチメ</t>
    </rPh>
    <phoneticPr fontId="1"/>
  </si>
  <si>
    <t>第29回  国際ロータリー 日本青少年交換研究会・福岡会議　登録申込書（RIJYEM事務局宛）</t>
    <rPh sb="25" eb="27">
      <t>フクオカ</t>
    </rPh>
    <rPh sb="27" eb="29">
      <t>カイギ</t>
    </rPh>
    <rPh sb="30" eb="31">
      <t>ノボル</t>
    </rPh>
    <rPh sb="42" eb="45">
      <t>ジムキョク</t>
    </rPh>
    <rPh sb="45" eb="46">
      <t>アテ</t>
    </rPh>
    <phoneticPr fontId="3"/>
  </si>
  <si>
    <t>本会議</t>
    <rPh sb="0" eb="3">
      <t>ホンカイギ</t>
    </rPh>
    <phoneticPr fontId="1"/>
  </si>
  <si>
    <t>本会議　　　　　　　1日目</t>
    <rPh sb="11" eb="13">
      <t>ニチメ</t>
    </rPh>
    <phoneticPr fontId="1"/>
  </si>
  <si>
    <t>※氏名を入力すると 本会議と大懇親会が自動で入力されます。参加を希望しない場合は、手動で削除してください。</t>
    <rPh sb="1" eb="3">
      <t>シメイ</t>
    </rPh>
    <rPh sb="4" eb="6">
      <t>ニュウリョク</t>
    </rPh>
    <rPh sb="10" eb="13">
      <t>ホンカイギ</t>
    </rPh>
    <rPh sb="14" eb="18">
      <t>ダイコンシンカイ</t>
    </rPh>
    <rPh sb="19" eb="21">
      <t>ジドウ</t>
    </rPh>
    <rPh sb="22" eb="24">
      <t>ニュウリョク</t>
    </rPh>
    <rPh sb="29" eb="31">
      <t>サンカ</t>
    </rPh>
    <rPh sb="32" eb="34">
      <t>キボウ</t>
    </rPh>
    <rPh sb="37" eb="39">
      <t>バアイ</t>
    </rPh>
    <rPh sb="41" eb="43">
      <t>シュドウ</t>
    </rPh>
    <rPh sb="44" eb="46">
      <t>サクジョ</t>
    </rPh>
    <phoneticPr fontId="1"/>
  </si>
  <si>
    <t>第２9回 国際ロータリー日本青少年交換研究会 福岡会議　登録料・懇親会費等 ご請求明細書</t>
    <rPh sb="23" eb="25">
      <t>フクオカ</t>
    </rPh>
    <rPh sb="25" eb="27">
      <t>カイギ</t>
    </rPh>
    <phoneticPr fontId="3"/>
  </si>
  <si>
    <r>
      <t>ﾌﾟﾚｺﾝRIJYEM　　石蔵酒造　　　　博多百年蔵　　</t>
    </r>
    <r>
      <rPr>
        <sz val="9"/>
        <color theme="1"/>
        <rFont val="メイリオ"/>
        <family val="3"/>
        <charset val="128"/>
      </rPr>
      <t>（前泊者向け）</t>
    </r>
    <rPh sb="13" eb="15">
      <t>イシクラ</t>
    </rPh>
    <rPh sb="15" eb="17">
      <t>シュゾウ</t>
    </rPh>
    <rPh sb="21" eb="23">
      <t>ハカタ</t>
    </rPh>
    <rPh sb="23" eb="26">
      <t>ヒャクネングラ</t>
    </rPh>
    <rPh sb="29" eb="33">
      <t>ゼンパクシャム</t>
    </rPh>
    <phoneticPr fontId="1"/>
  </si>
  <si>
    <r>
      <t>ガバナーNight　　宮前迎賓館灯明殿　　　　　　　　</t>
    </r>
    <r>
      <rPr>
        <sz val="9"/>
        <color theme="1"/>
        <rFont val="メイリオ"/>
        <family val="3"/>
        <charset val="128"/>
      </rPr>
      <t>（前泊者向け）</t>
    </r>
    <rPh sb="11" eb="13">
      <t>ミヤマエ</t>
    </rPh>
    <rPh sb="13" eb="16">
      <t>ゲイヒンカン</t>
    </rPh>
    <rPh sb="16" eb="19">
      <t>トウミョウデン</t>
    </rPh>
    <rPh sb="28" eb="32">
      <t>ゼンパクシャム</t>
    </rPh>
    <phoneticPr fontId="1"/>
  </si>
  <si>
    <t>ROTEX-Night　　　　　　</t>
  </si>
  <si>
    <t xml:space="preserve">本会議 </t>
    <rPh sb="0" eb="3">
      <t>ホンカイギ</t>
    </rPh>
    <phoneticPr fontId="1"/>
  </si>
  <si>
    <t>エクスカーション</t>
    <phoneticPr fontId="1"/>
  </si>
  <si>
    <t>ロータリアン/その他</t>
    <rPh sb="9" eb="10">
      <t>ホカ</t>
    </rPh>
    <phoneticPr fontId="1"/>
  </si>
  <si>
    <t>★国内/海外ロータリアン・パートナー・事務局・その他</t>
    <rPh sb="1" eb="3">
      <t>コクナイ</t>
    </rPh>
    <rPh sb="4" eb="6">
      <t>カイガイ</t>
    </rPh>
    <rPh sb="19" eb="22">
      <t>ジムキョク</t>
    </rPh>
    <rPh sb="25" eb="26">
      <t>タ</t>
    </rPh>
    <phoneticPr fontId="1"/>
  </si>
  <si>
    <t>分科会１</t>
    <rPh sb="0" eb="3">
      <t>ブンカカイ</t>
    </rPh>
    <phoneticPr fontId="1"/>
  </si>
  <si>
    <t>分科会２</t>
    <rPh sb="0" eb="3">
      <t>ブンカカイ</t>
    </rPh>
    <phoneticPr fontId="1"/>
  </si>
  <si>
    <t>登録料</t>
    <rPh sb="0" eb="2">
      <t>トウロク</t>
    </rPh>
    <rPh sb="2" eb="3">
      <t>リョウ</t>
    </rPh>
    <phoneticPr fontId="1"/>
  </si>
  <si>
    <t>分科会3</t>
    <rPh sb="0" eb="3">
      <t>ブンカカイ</t>
    </rPh>
    <phoneticPr fontId="1"/>
  </si>
  <si>
    <r>
      <t>危機管理　</t>
    </r>
    <r>
      <rPr>
        <sz val="10"/>
        <color theme="1"/>
        <rFont val="メイリオ"/>
        <family val="3"/>
        <charset val="128"/>
      </rPr>
      <t>※青少年プログラム</t>
    </r>
    <rPh sb="6" eb="9">
      <t>せいしょうねん</t>
    </rPh>
    <phoneticPr fontId="1" type="Hiragana"/>
  </si>
  <si>
    <t>ホスト　ファミリー</t>
    <phoneticPr fontId="1" type="Hiragana"/>
  </si>
  <si>
    <t>全国RYE+CMC　委員長会議</t>
    <rPh sb="0" eb="2">
      <t>ゼンコク</t>
    </rPh>
    <rPh sb="10" eb="13">
      <t>イインチョウ</t>
    </rPh>
    <rPh sb="13" eb="15">
      <t>カイギ</t>
    </rPh>
    <phoneticPr fontId="1"/>
  </si>
  <si>
    <t>IBS/OBSのみ</t>
    <phoneticPr fontId="1"/>
  </si>
  <si>
    <t>ROTEX/IBS/OBS</t>
    <phoneticPr fontId="1"/>
  </si>
  <si>
    <t>20歳未満のRotex/IBS/OBS</t>
    <rPh sb="2" eb="3">
      <t>サイ</t>
    </rPh>
    <rPh sb="3" eb="5">
      <t>ミマン</t>
    </rPh>
    <phoneticPr fontId="1"/>
  </si>
  <si>
    <t xml:space="preserve">
</t>
    <phoneticPr fontId="1" type="Hiragana"/>
  </si>
  <si>
    <t>★ROTEX・来日学生(IBS）・OBS候補生</t>
    <rPh sb="7" eb="9">
      <t>ライニチ</t>
    </rPh>
    <rPh sb="9" eb="11">
      <t>ガクセイ</t>
    </rPh>
    <rPh sb="20" eb="22">
      <t>コウホ</t>
    </rPh>
    <rPh sb="22" eb="23">
      <t>ナマ</t>
    </rPh>
    <phoneticPr fontId="1"/>
  </si>
  <si>
    <t>※1 エクスカーション… IBS/OBS候補生向けの企画です。エクスカーションと本会議の同時選択は不可。一般ROTEXは本会議に登録をしてください。</t>
    <rPh sb="44" eb="46">
      <t>ドウジ</t>
    </rPh>
    <rPh sb="64" eb="66">
      <t>トウロク</t>
    </rPh>
    <phoneticPr fontId="1"/>
  </si>
  <si>
    <r>
      <t>※1 エクスカーション　　　　　　</t>
    </r>
    <r>
      <rPr>
        <b/>
        <sz val="9"/>
        <color rgb="FFFF0000"/>
        <rFont val="メイリオ"/>
        <family val="3"/>
        <charset val="128"/>
      </rPr>
      <t>IBS/候補生　　対象市内研修</t>
    </r>
    <rPh sb="21" eb="24">
      <t>コウホセイ</t>
    </rPh>
    <rPh sb="26" eb="28">
      <t>タイショウ</t>
    </rPh>
    <rPh sb="28" eb="30">
      <t>シナイ</t>
    </rPh>
    <rPh sb="30" eb="32">
      <t>ケンシュウ</t>
    </rPh>
    <phoneticPr fontId="3"/>
  </si>
  <si>
    <t>※2 懇親会の参加区分… IBS/OBS候補生/20歳未満のROTEXは「Y区分」、 20歳以上のROTEXで、飲酒希望の方は「A区分」で登録をしてください。</t>
    <rPh sb="3" eb="6">
      <t>こんしんかい</t>
    </rPh>
    <rPh sb="7" eb="11">
      <t>さんかくぶん</t>
    </rPh>
    <rPh sb="38" eb="40">
      <t>くぶん</t>
    </rPh>
    <rPh sb="61" eb="62">
      <t>かた</t>
    </rPh>
    <rPh sb="65" eb="67">
      <t>くぶん</t>
    </rPh>
    <rPh sb="69" eb="71">
      <t>とうろく</t>
    </rPh>
    <phoneticPr fontId="1" type="Hiragana"/>
  </si>
  <si>
    <t>青少年 　      帯同責任者                    ※各地区１名　　必須</t>
    <rPh sb="0" eb="3">
      <t>せいしょうねん</t>
    </rPh>
    <rPh sb="11" eb="13">
      <t>たいどう</t>
    </rPh>
    <rPh sb="13" eb="16">
      <t>せきにんしゃ</t>
    </rPh>
    <rPh sb="37" eb="40">
      <t>かくちく</t>
    </rPh>
    <rPh sb="41" eb="42">
      <t>めい</t>
    </rPh>
    <rPh sb="44" eb="46">
      <t>ひっす</t>
    </rPh>
    <phoneticPr fontId="1" type="Hiragana"/>
  </si>
  <si>
    <t>千葉</t>
    <rPh sb="0" eb="2">
      <t>チバ</t>
    </rPh>
    <phoneticPr fontId="1"/>
  </si>
  <si>
    <t>大友　健介</t>
    <rPh sb="0" eb="2">
      <t>オオトモ</t>
    </rPh>
    <rPh sb="3" eb="5">
      <t>ケンスケ</t>
    </rPh>
    <phoneticPr fontId="1"/>
  </si>
  <si>
    <t>RYE委員長</t>
    <rPh sb="3" eb="6">
      <t>イインチョウ</t>
    </rPh>
    <phoneticPr fontId="1"/>
  </si>
  <si>
    <t>RYE委員</t>
    <rPh sb="3" eb="5">
      <t>イイン</t>
    </rPh>
    <phoneticPr fontId="1"/>
  </si>
  <si>
    <t>G</t>
    <phoneticPr fontId="1"/>
  </si>
  <si>
    <t>GE</t>
    <phoneticPr fontId="1"/>
  </si>
  <si>
    <t>GN</t>
    <phoneticPr fontId="1"/>
  </si>
  <si>
    <t>PDG</t>
    <phoneticPr fontId="1"/>
  </si>
  <si>
    <t>統括委員長</t>
    <rPh sb="0" eb="2">
      <t>トウカツ</t>
    </rPh>
    <rPh sb="2" eb="5">
      <t>イインチョウ</t>
    </rPh>
    <phoneticPr fontId="1"/>
  </si>
  <si>
    <t>IA委員長</t>
    <rPh sb="2" eb="5">
      <t>イインチョウ</t>
    </rPh>
    <phoneticPr fontId="1"/>
  </si>
  <si>
    <t>RYLA委員長</t>
    <rPh sb="4" eb="7">
      <t>イインチョウ</t>
    </rPh>
    <phoneticPr fontId="1"/>
  </si>
  <si>
    <t>札幌</t>
    <rPh sb="0" eb="2">
      <t>サッポロ</t>
    </rPh>
    <phoneticPr fontId="1"/>
  </si>
  <si>
    <t>青森</t>
    <rPh sb="0" eb="2">
      <t>アオモリ</t>
    </rPh>
    <phoneticPr fontId="1"/>
  </si>
  <si>
    <t>秋田</t>
    <rPh sb="0" eb="2">
      <t>アキタ</t>
    </rPh>
    <phoneticPr fontId="1"/>
  </si>
  <si>
    <t>大阪</t>
    <rPh sb="0" eb="2">
      <t>オオサカ</t>
    </rPh>
    <phoneticPr fontId="1"/>
  </si>
  <si>
    <t>神戸</t>
    <rPh sb="0" eb="2">
      <t>コウベ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</si>
  <si>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</si>
  <si>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</si>
  <si>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博多</t>
    <rPh sb="0" eb="2">
      <t>ハカタ</t>
    </rPh>
    <phoneticPr fontId="1"/>
  </si>
  <si>
    <t>大分</t>
    <rPh sb="0" eb="2">
      <t>オオイタ</t>
    </rPh>
    <phoneticPr fontId="1"/>
  </si>
  <si>
    <t>James CARTER</t>
    <phoneticPr fontId="1"/>
  </si>
  <si>
    <t xml:space="preserve"> ｼﾞｪｰﾑｽｶｰﾀｰ</t>
    <phoneticPr fontId="1"/>
  </si>
  <si>
    <t>asd GTF</t>
    <phoneticPr fontId="1"/>
  </si>
  <si>
    <t>qwe HGY</t>
    <phoneticPr fontId="1"/>
  </si>
  <si>
    <t>sde FRE</t>
    <phoneticPr fontId="1"/>
  </si>
  <si>
    <t>ase OKI</t>
    <phoneticPr fontId="1"/>
  </si>
  <si>
    <t>賀川　裕子</t>
    <rPh sb="0" eb="2">
      <t>カガワ</t>
    </rPh>
    <rPh sb="3" eb="5">
      <t>ユウコ</t>
    </rPh>
    <phoneticPr fontId="1"/>
  </si>
  <si>
    <t>石川　慶子</t>
    <rPh sb="0" eb="2">
      <t>イシカワ</t>
    </rPh>
    <rPh sb="3" eb="5">
      <t>ケイコ</t>
    </rPh>
    <phoneticPr fontId="1"/>
  </si>
  <si>
    <t>栃木　美恵子</t>
    <rPh sb="0" eb="2">
      <t>トチギ</t>
    </rPh>
    <rPh sb="3" eb="6">
      <t>ミエコ</t>
    </rPh>
    <phoneticPr fontId="1"/>
  </si>
  <si>
    <t>大宮　拓郎</t>
    <rPh sb="0" eb="2">
      <t>オオミヤ</t>
    </rPh>
    <rPh sb="3" eb="5">
      <t>タクロウ</t>
    </rPh>
    <phoneticPr fontId="1"/>
  </si>
  <si>
    <t>鎌倉　武</t>
    <rPh sb="0" eb="2">
      <t>カマクラ</t>
    </rPh>
    <rPh sb="3" eb="4">
      <t>タケシ</t>
    </rPh>
    <phoneticPr fontId="1"/>
  </si>
  <si>
    <t>日本　太郎</t>
    <rPh sb="0" eb="2">
      <t>ニホン</t>
    </rPh>
    <rPh sb="3" eb="5">
      <t>タロウ</t>
    </rPh>
    <phoneticPr fontId="1"/>
  </si>
  <si>
    <t>佐々木　次郎</t>
    <rPh sb="0" eb="3">
      <t>ササキ</t>
    </rPh>
    <rPh sb="4" eb="6">
      <t>ジロウ</t>
    </rPh>
    <phoneticPr fontId="1"/>
  </si>
  <si>
    <t>千葉　健二</t>
    <rPh sb="0" eb="2">
      <t>チバ</t>
    </rPh>
    <rPh sb="3" eb="5">
      <t>ケンジ</t>
    </rPh>
    <phoneticPr fontId="1"/>
  </si>
  <si>
    <t>斉藤　正</t>
    <rPh sb="0" eb="2">
      <t>サイトウ</t>
    </rPh>
    <rPh sb="3" eb="4">
      <t>タダシ</t>
    </rPh>
    <phoneticPr fontId="1"/>
  </si>
  <si>
    <t>田中　雄二</t>
    <rPh sb="0" eb="2">
      <t>タナカ</t>
    </rPh>
    <rPh sb="3" eb="5">
      <t>ユウジ</t>
    </rPh>
    <phoneticPr fontId="1"/>
  </si>
  <si>
    <t>川村　靖</t>
    <rPh sb="0" eb="2">
      <t>カワムラ</t>
    </rPh>
    <rPh sb="3" eb="4">
      <t>ヤスシ</t>
    </rPh>
    <phoneticPr fontId="1"/>
  </si>
  <si>
    <t>上山　昭治</t>
    <rPh sb="0" eb="2">
      <t>カミヤマ</t>
    </rPh>
    <rPh sb="3" eb="5">
      <t>ショウジ</t>
    </rPh>
    <phoneticPr fontId="1"/>
  </si>
  <si>
    <t>山形　勇</t>
    <rPh sb="0" eb="2">
      <t>ヤマガタ</t>
    </rPh>
    <rPh sb="3" eb="4">
      <t>イサム</t>
    </rPh>
    <phoneticPr fontId="1"/>
  </si>
  <si>
    <t>豊川　三郎</t>
    <rPh sb="0" eb="2">
      <t>トヨカワ</t>
    </rPh>
    <rPh sb="3" eb="5">
      <t>サブロウ</t>
    </rPh>
    <phoneticPr fontId="1"/>
  </si>
  <si>
    <t>朝日</t>
    <rPh sb="0" eb="2">
      <t>アサヒ</t>
    </rPh>
    <phoneticPr fontId="1"/>
  </si>
  <si>
    <t>夕日</t>
    <rPh sb="0" eb="2">
      <t>ユウヒ</t>
    </rPh>
    <phoneticPr fontId="1"/>
  </si>
  <si>
    <t>夜空</t>
    <rPh sb="0" eb="2">
      <t>ヨゾラ</t>
    </rPh>
    <phoneticPr fontId="1"/>
  </si>
  <si>
    <t>金星</t>
    <rPh sb="0" eb="2">
      <t>キンセイ</t>
    </rPh>
    <phoneticPr fontId="1"/>
  </si>
  <si>
    <t>USA</t>
    <phoneticPr fontId="1"/>
  </si>
  <si>
    <t>フランス</t>
    <phoneticPr fontId="1"/>
  </si>
  <si>
    <t>ブラジル</t>
    <phoneticPr fontId="1"/>
  </si>
  <si>
    <t>フィンランド</t>
    <phoneticPr fontId="1"/>
  </si>
  <si>
    <t>IBS/ホストRC</t>
    <phoneticPr fontId="1"/>
  </si>
  <si>
    <t>IBS/スポンサー地区　　　</t>
    <rPh sb="6" eb="8">
      <t>チク</t>
    </rPh>
    <phoneticPr fontId="1"/>
  </si>
  <si>
    <t>IBS/出身国　OBS・ROTEX/派遣国　　</t>
    <rPh sb="4" eb="7">
      <t>シュッシンコク</t>
    </rPh>
    <rPh sb="18" eb="21">
      <t>ハケンコク</t>
    </rPh>
    <phoneticPr fontId="1"/>
  </si>
  <si>
    <t>AUS</t>
    <phoneticPr fontId="1"/>
  </si>
  <si>
    <t>ドイツ</t>
    <phoneticPr fontId="1"/>
  </si>
  <si>
    <t>オランダ</t>
    <phoneticPr fontId="1"/>
  </si>
  <si>
    <t>スペイン</t>
    <phoneticPr fontId="1"/>
  </si>
  <si>
    <t>候補生/スポンサーRC　ROTEX/派遣年度</t>
    <rPh sb="0" eb="3">
      <t>コウホセイ</t>
    </rPh>
    <rPh sb="18" eb="22">
      <t>ハケンネンド</t>
    </rPh>
    <phoneticPr fontId="1"/>
  </si>
  <si>
    <t>2023-24</t>
    <phoneticPr fontId="1"/>
  </si>
  <si>
    <t>2022-23</t>
    <phoneticPr fontId="1"/>
  </si>
  <si>
    <t>2000-01</t>
    <phoneticPr fontId="1"/>
  </si>
  <si>
    <t>合計</t>
    <rPh sb="0" eb="2">
      <t>ゴウケイ</t>
    </rPh>
    <phoneticPr fontId="1"/>
  </si>
  <si>
    <t>所属RC/ROTEXスポンサーRC</t>
    <rPh sb="0" eb="2">
      <t>ショゾク</t>
    </rPh>
    <phoneticPr fontId="3"/>
  </si>
  <si>
    <t>地区役職名　　　学友名称　　</t>
    <rPh sb="0" eb="1">
      <t>チ</t>
    </rPh>
    <rPh sb="1" eb="2">
      <t>ク</t>
    </rPh>
    <rPh sb="2" eb="5">
      <t>ヤクショクメイ</t>
    </rPh>
    <rPh sb="8" eb="10">
      <t>ガクユウ</t>
    </rPh>
    <rPh sb="10" eb="12">
      <t>メイショウ</t>
    </rPh>
    <phoneticPr fontId="1"/>
  </si>
  <si>
    <t>横計</t>
  </si>
  <si>
    <t>横計</t>
    <rPh sb="0" eb="1">
      <t>ヨコ</t>
    </rPh>
    <rPh sb="1" eb="2">
      <t>ケイ</t>
    </rPh>
    <phoneticPr fontId="1"/>
  </si>
  <si>
    <t>横合計</t>
    <rPh sb="0" eb="1">
      <t>ヨコ</t>
    </rPh>
    <rPh sb="1" eb="3">
      <t>ゴウケイ</t>
    </rPh>
    <phoneticPr fontId="1"/>
  </si>
  <si>
    <t>チェック</t>
    <phoneticPr fontId="1"/>
  </si>
  <si>
    <t>RYE名称　　　学友名称</t>
    <rPh sb="3" eb="5">
      <t>メイショウ</t>
    </rPh>
    <rPh sb="8" eb="10">
      <t>ガクユウ</t>
    </rPh>
    <rPh sb="10" eb="12">
      <t>メイショウ</t>
    </rPh>
    <phoneticPr fontId="1"/>
  </si>
  <si>
    <t>延べ人数：</t>
    <rPh sb="0" eb="1">
      <t>ノ</t>
    </rPh>
    <rPh sb="2" eb="4">
      <t>ニンズウ</t>
    </rPh>
    <phoneticPr fontId="1"/>
  </si>
  <si>
    <t>Y区分</t>
    <rPh sb="1" eb="3">
      <t>クブン</t>
    </rPh>
    <phoneticPr fontId="1"/>
  </si>
  <si>
    <t>A区分</t>
    <rPh sb="1" eb="3">
      <t>クブン</t>
    </rPh>
    <phoneticPr fontId="1"/>
  </si>
  <si>
    <t>JAPAN-Night</t>
  </si>
  <si>
    <t>※青少年帯同責任者は、旅行移動中や懇親会終了後に宿泊ホテルまで確実に帯同するロータリアン（飲酒を控えてください）をお願いします。</t>
    <rPh sb="1" eb="4">
      <t>せいしょうねん</t>
    </rPh>
    <rPh sb="45" eb="47">
      <t>いんしゅ</t>
    </rPh>
    <rPh sb="48" eb="49">
      <t>ひか</t>
    </rPh>
    <phoneticPr fontId="1" type="Hiragana"/>
  </si>
  <si>
    <t>G</t>
    <phoneticPr fontId="3"/>
  </si>
  <si>
    <t>GND</t>
    <phoneticPr fontId="3"/>
  </si>
  <si>
    <r>
      <rPr>
        <b/>
        <u/>
        <sz val="16"/>
        <color rgb="FFFF0000"/>
        <rFont val="メイリオ"/>
        <family val="3"/>
        <charset val="128"/>
      </rPr>
      <t>4月15日</t>
    </r>
    <r>
      <rPr>
        <b/>
        <u/>
        <sz val="12"/>
        <color rgb="FFFF0000"/>
        <rFont val="メイリオ"/>
        <family val="3"/>
        <charset val="128"/>
      </rPr>
      <t>(水)までに地区単位で</t>
    </r>
    <r>
      <rPr>
        <sz val="11"/>
        <color theme="1"/>
        <rFont val="メイリオ"/>
        <family val="3"/>
        <charset val="128"/>
      </rPr>
      <t xml:space="preserve">お取りまとめの上、指定のDropbox URLにアップロードしてください。 </t>
    </r>
    <r>
      <rPr>
        <b/>
        <sz val="11"/>
        <color rgb="FFFF0000"/>
        <rFont val="メイリオ"/>
        <family val="3"/>
        <charset val="128"/>
      </rPr>
      <t>ファイル名の頭に地区番号4桁数字を付けてください</t>
    </r>
    <r>
      <rPr>
        <sz val="11"/>
        <color theme="1"/>
        <rFont val="メイリオ"/>
        <family val="3"/>
        <charset val="128"/>
      </rPr>
      <t>（例：2700 登録エクセル…）</t>
    </r>
    <rPh sb="1" eb="2">
      <t>ガツ</t>
    </rPh>
    <rPh sb="4" eb="5">
      <t>ニチ</t>
    </rPh>
    <rPh sb="17" eb="18">
      <t>ト</t>
    </rPh>
    <rPh sb="23" eb="24">
      <t>ウエ</t>
    </rPh>
    <rPh sb="25" eb="27">
      <t>シテイ</t>
    </rPh>
    <rPh sb="58" eb="59">
      <t>メイ</t>
    </rPh>
    <rPh sb="60" eb="61">
      <t>アタマ</t>
    </rPh>
    <rPh sb="62" eb="66">
      <t>チクバンゴウ</t>
    </rPh>
    <rPh sb="67" eb="70">
      <t>ケタスウジ</t>
    </rPh>
    <rPh sb="71" eb="72">
      <t>ツ</t>
    </rPh>
    <rPh sb="79" eb="80">
      <t>レイ</t>
    </rPh>
    <rPh sb="86" eb="88">
      <t>トウロク</t>
    </rPh>
    <phoneticPr fontId="3"/>
  </si>
  <si>
    <r>
      <t>登録者名等の転記ミス防止のため、登録の際は</t>
    </r>
    <r>
      <rPr>
        <b/>
        <u/>
        <sz val="12"/>
        <color rgb="FFFF0000"/>
        <rFont val="メイリオ"/>
        <family val="3"/>
        <charset val="128"/>
      </rPr>
      <t xml:space="preserve">必ずExcel形式にてご提出を </t>
    </r>
    <r>
      <rPr>
        <sz val="11"/>
        <rFont val="メイリオ"/>
        <family val="3"/>
        <charset val="128"/>
      </rPr>
      <t>お願い致します。</t>
    </r>
    <rPh sb="0" eb="2">
      <t>トウロク</t>
    </rPh>
    <rPh sb="2" eb="3">
      <t>シャ</t>
    </rPh>
    <rPh sb="3" eb="4">
      <t>メイ</t>
    </rPh>
    <rPh sb="4" eb="5">
      <t>トウ</t>
    </rPh>
    <rPh sb="6" eb="8">
      <t>テンキ</t>
    </rPh>
    <rPh sb="10" eb="12">
      <t>ボウシ</t>
    </rPh>
    <rPh sb="16" eb="18">
      <t>トウロク</t>
    </rPh>
    <rPh sb="19" eb="20">
      <t>サイ</t>
    </rPh>
    <rPh sb="21" eb="22">
      <t>カナラ</t>
    </rPh>
    <rPh sb="28" eb="30">
      <t>ケイシキ</t>
    </rPh>
    <rPh sb="33" eb="35">
      <t>テイシュツ</t>
    </rPh>
    <rPh sb="38" eb="39">
      <t>ネガイ</t>
    </rPh>
    <rPh sb="40" eb="41">
      <t>タ</t>
    </rPh>
    <phoneticPr fontId="3"/>
  </si>
  <si>
    <r>
      <rPr>
        <b/>
        <u/>
        <sz val="16"/>
        <color rgb="FFFF0000"/>
        <rFont val="メイリオ"/>
        <family val="3"/>
        <charset val="128"/>
      </rPr>
      <t>4月15日</t>
    </r>
    <r>
      <rPr>
        <b/>
        <u/>
        <sz val="12"/>
        <color rgb="FFFF0000"/>
        <rFont val="メイリオ"/>
        <family val="3"/>
        <charset val="128"/>
      </rPr>
      <t>(水)までに地区単位で</t>
    </r>
    <r>
      <rPr>
        <sz val="11"/>
        <color theme="1"/>
        <rFont val="メイリオ"/>
        <family val="3"/>
        <charset val="128"/>
      </rPr>
      <t>お取りまとめの上、</t>
    </r>
    <r>
      <rPr>
        <b/>
        <sz val="11"/>
        <color theme="1"/>
        <rFont val="メイリオ"/>
        <family val="3"/>
        <charset val="128"/>
      </rPr>
      <t>ファイル名の頭に地区番号4桁数字を付けて指定のDropbox URLにアップロード</t>
    </r>
    <r>
      <rPr>
        <sz val="11"/>
        <color theme="1"/>
        <rFont val="メイリオ"/>
        <family val="3"/>
        <charset val="128"/>
      </rPr>
      <t>してください。（例：2700 登録エクセル…）</t>
    </r>
    <rPh sb="1" eb="2">
      <t>ガツ</t>
    </rPh>
    <rPh sb="4" eb="5">
      <t>ニチ</t>
    </rPh>
    <rPh sb="17" eb="18">
      <t>ト</t>
    </rPh>
    <rPh sb="23" eb="24">
      <t>ウエ</t>
    </rPh>
    <rPh sb="45" eb="47">
      <t>シテイ</t>
    </rPh>
    <rPh sb="74" eb="75">
      <t>レイ</t>
    </rPh>
    <rPh sb="81" eb="83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</si>
</sst>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yyyy&quot;年&quot;m&quot;月&quot;d&quot;日&quot;;@"/>
    <numFmt numFmtId="177" formatCode="#,##0_);[Red]\(#,##0\)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u/>
      <sz val="12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8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4"/>
      <name val="メイリオ"/>
      <family val="3"/>
      <charset val="128"/>
    </font>
    <font>
      <sz val="9"/>
      <color rgb="FF00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15" fillId="0" borderId="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12" fillId="2" borderId="15" xfId="1" applyFont="1" applyFill="1" applyBorder="1" applyAlignment="1" applyProtection="1">
      <alignment horizontal="center" vertical="center" shrinkToFit="1"/>
      <protection locked="0"/>
    </xf>
    <xf numFmtId="0" fontId="14" fillId="2" borderId="15" xfId="1" applyFont="1" applyFill="1" applyBorder="1" applyAlignment="1" applyProtection="1">
      <alignment horizontal="center" vertical="center" shrinkToFit="1"/>
      <protection locked="0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15" xfId="1" applyFont="1" applyFill="1" applyBorder="1" applyAlignment="1" applyProtection="1">
      <alignment horizontal="center" vertical="center" shrinkToFit="1"/>
      <protection locked="0"/>
    </xf>
    <xf numFmtId="0" fontId="15" fillId="2" borderId="15" xfId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0" fontId="16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5" fillId="4" borderId="21" xfId="1" applyFont="1" applyFill="1" applyBorder="1" applyAlignment="1">
      <alignment horizontal="center" vertical="center" shrinkToFit="1"/>
    </xf>
    <xf numFmtId="0" fontId="5" fillId="0" borderId="10" xfId="1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8" fillId="0" borderId="0" xfId="1" applyFont="1" applyAlignment="1"/>
    <xf numFmtId="0" fontId="14" fillId="2" borderId="2" xfId="1" applyFont="1" applyFill="1" applyBorder="1" applyAlignment="1" applyProtection="1">
      <alignment horizontal="center" vertical="center" shrinkToFit="1"/>
      <protection locked="0"/>
    </xf>
    <xf numFmtId="0" fontId="5" fillId="2" borderId="1" xfId="1" applyFont="1" applyFill="1" applyBorder="1" applyAlignment="1" applyProtection="1">
      <alignment horizontal="center" vertical="center" shrinkToFit="1"/>
      <protection locked="0"/>
    </xf>
    <xf numFmtId="0" fontId="15" fillId="2" borderId="1" xfId="1" applyFont="1" applyFill="1" applyBorder="1" applyAlignment="1" applyProtection="1">
      <alignment horizontal="center" vertical="center" shrinkToFit="1"/>
      <protection locked="0"/>
    </xf>
    <xf numFmtId="0" fontId="5" fillId="4" borderId="21" xfId="1" applyFont="1" applyFill="1" applyBorder="1" applyAlignment="1" applyProtection="1">
      <alignment horizontal="center" vertical="center" shrinkToFit="1"/>
      <protection locked="0"/>
    </xf>
    <xf numFmtId="38" fontId="5" fillId="0" borderId="4" xfId="2" applyFont="1" applyFill="1" applyBorder="1" applyAlignment="1">
      <alignment vertical="center" shrinkToFit="1"/>
    </xf>
    <xf numFmtId="0" fontId="5" fillId="3" borderId="4" xfId="1" applyFont="1" applyFill="1" applyBorder="1" applyAlignment="1">
      <alignment horizontal="center" vertical="center" shrinkToFit="1"/>
    </xf>
    <xf numFmtId="0" fontId="5" fillId="3" borderId="8" xfId="1" applyFont="1" applyFill="1" applyBorder="1" applyAlignment="1">
      <alignment horizontal="right" vertical="center" shrinkToFit="1"/>
    </xf>
    <xf numFmtId="0" fontId="14" fillId="0" borderId="1" xfId="1" applyFont="1" applyBorder="1" applyAlignment="1" applyProtection="1">
      <alignment horizontal="center" vertical="center" shrinkToFit="1"/>
      <protection locked="0"/>
    </xf>
    <xf numFmtId="38" fontId="5" fillId="0" borderId="0" xfId="2" applyFont="1" applyBorder="1" applyAlignment="1">
      <alignment vertical="center" shrinkToFit="1"/>
    </xf>
    <xf numFmtId="0" fontId="5" fillId="0" borderId="1" xfId="1" applyFont="1" applyBorder="1">
      <alignment vertical="center"/>
    </xf>
    <xf numFmtId="38" fontId="5" fillId="0" borderId="1" xfId="2" applyFont="1" applyFill="1" applyBorder="1" applyAlignment="1">
      <alignment vertical="center" shrinkToFit="1"/>
    </xf>
    <xf numFmtId="0" fontId="5" fillId="0" borderId="0" xfId="1" applyFont="1" applyAlignment="1" applyProtection="1">
      <alignment horizontal="left" vertical="center" indent="23" shrinkToFit="1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12" fillId="2" borderId="22" xfId="1" applyFont="1" applyFill="1" applyBorder="1" applyAlignment="1" applyProtection="1">
      <alignment horizontal="center" vertical="center" shrinkToFit="1"/>
      <protection locked="0"/>
    </xf>
    <xf numFmtId="0" fontId="12" fillId="2" borderId="1" xfId="1" applyFont="1" applyFill="1" applyBorder="1" applyAlignment="1" applyProtection="1">
      <alignment horizontal="center" vertical="center" shrinkToFit="1"/>
      <protection locked="0"/>
    </xf>
    <xf numFmtId="0" fontId="12" fillId="2" borderId="23" xfId="1" applyFont="1" applyFill="1" applyBorder="1" applyAlignment="1" applyProtection="1">
      <alignment horizontal="center" vertical="center" shrinkToFit="1"/>
      <protection locked="0"/>
    </xf>
    <xf numFmtId="0" fontId="17" fillId="0" borderId="0" xfId="1" applyFont="1">
      <alignment vertical="center"/>
    </xf>
    <xf numFmtId="0" fontId="19" fillId="0" borderId="0" xfId="0" applyFont="1">
      <alignment vertical="center"/>
    </xf>
    <xf numFmtId="0" fontId="7" fillId="0" borderId="1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wrapText="1"/>
    </xf>
    <xf numFmtId="0" fontId="20" fillId="0" borderId="0" xfId="1" applyFont="1" applyAlignment="1"/>
    <xf numFmtId="0" fontId="8" fillId="0" borderId="0" xfId="1" applyFont="1">
      <alignment vertical="center"/>
    </xf>
    <xf numFmtId="0" fontId="14" fillId="0" borderId="15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 wrapText="1"/>
    </xf>
    <xf numFmtId="0" fontId="15" fillId="4" borderId="2" xfId="1" applyFont="1" applyFill="1" applyBorder="1" applyAlignment="1">
      <alignment horizontal="center" vertical="center"/>
    </xf>
    <xf numFmtId="0" fontId="14" fillId="0" borderId="16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>
      <alignment horizontal="center" vertical="center"/>
    </xf>
    <xf numFmtId="41" fontId="5" fillId="0" borderId="16" xfId="1" applyNumberFormat="1" applyFont="1" applyBorder="1" applyAlignment="1">
      <alignment horizontal="center" vertical="center" shrinkToFit="1"/>
    </xf>
    <xf numFmtId="0" fontId="5" fillId="0" borderId="16" xfId="1" applyFont="1" applyBorder="1" applyAlignment="1">
      <alignment vertical="center" wrapText="1"/>
    </xf>
    <xf numFmtId="41" fontId="5" fillId="0" borderId="0" xfId="1" applyNumberFormat="1" applyFont="1" applyAlignment="1">
      <alignment horizontal="center" vertical="center" shrinkToFit="1"/>
    </xf>
    <xf numFmtId="0" fontId="5" fillId="0" borderId="1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4" borderId="4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14" fillId="2" borderId="13" xfId="1" applyFont="1" applyFill="1" applyBorder="1" applyAlignment="1" applyProtection="1">
      <alignment horizontal="center" vertical="center" shrinkToFit="1"/>
      <protection locked="0"/>
    </xf>
    <xf numFmtId="38" fontId="5" fillId="0" borderId="0" xfId="2" applyFont="1" applyFill="1" applyBorder="1" applyAlignment="1">
      <alignment vertical="center"/>
    </xf>
    <xf numFmtId="0" fontId="23" fillId="0" borderId="0" xfId="1" applyFont="1" applyAlignment="1">
      <alignment vertical="center" wrapText="1"/>
    </xf>
    <xf numFmtId="0" fontId="14" fillId="2" borderId="1" xfId="1" applyFont="1" applyFill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14" fillId="0" borderId="8" xfId="1" applyFont="1" applyBorder="1" applyAlignment="1" applyProtection="1">
      <alignment horizontal="center" vertical="center" shrinkToFit="1"/>
      <protection locked="0"/>
    </xf>
    <xf numFmtId="0" fontId="14" fillId="0" borderId="21" xfId="1" applyFont="1" applyBorder="1" applyAlignment="1" applyProtection="1">
      <alignment horizontal="center" vertical="center" shrinkToFit="1"/>
      <protection locked="0"/>
    </xf>
    <xf numFmtId="0" fontId="14" fillId="0" borderId="22" xfId="1" applyFont="1" applyBorder="1" applyAlignment="1" applyProtection="1">
      <alignment horizontal="center" vertical="center" shrinkToFit="1"/>
      <protection locked="0"/>
    </xf>
    <xf numFmtId="0" fontId="24" fillId="0" borderId="0" xfId="1" applyFont="1" applyAlignment="1">
      <alignment horizontal="right" vertical="center"/>
    </xf>
    <xf numFmtId="0" fontId="5" fillId="4" borderId="3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vertical="center" shrinkToFit="1"/>
    </xf>
    <xf numFmtId="0" fontId="11" fillId="4" borderId="8" xfId="1" applyFont="1" applyFill="1" applyBorder="1" applyAlignment="1">
      <alignment vertical="center" shrinkToFit="1"/>
    </xf>
    <xf numFmtId="0" fontId="11" fillId="4" borderId="13" xfId="1" applyFont="1" applyFill="1" applyBorder="1" applyAlignment="1">
      <alignment vertical="center" shrinkToFit="1"/>
    </xf>
    <xf numFmtId="0" fontId="11" fillId="4" borderId="17" xfId="1" applyFont="1" applyFill="1" applyBorder="1" applyAlignment="1">
      <alignment horizontal="centerContinuous" vertical="center" shrinkToFit="1"/>
    </xf>
    <xf numFmtId="0" fontId="10" fillId="4" borderId="2" xfId="1" applyFont="1" applyFill="1" applyBorder="1" applyAlignment="1">
      <alignment horizontal="center" vertical="center" shrinkToFit="1"/>
    </xf>
    <xf numFmtId="0" fontId="5" fillId="4" borderId="19" xfId="1" applyFont="1" applyFill="1" applyBorder="1">
      <alignment vertical="center"/>
    </xf>
    <xf numFmtId="0" fontId="10" fillId="4" borderId="16" xfId="1" applyFont="1" applyFill="1" applyBorder="1" applyAlignment="1">
      <alignment horizontal="centerContinuous" vertical="center" shrinkToFit="1"/>
    </xf>
    <xf numFmtId="0" fontId="14" fillId="2" borderId="18" xfId="1" applyFont="1" applyFill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12" fillId="2" borderId="27" xfId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19" xfId="1" applyFont="1" applyBorder="1" applyAlignment="1" applyProtection="1">
      <alignment horizontal="center" vertical="center" shrinkToFit="1"/>
      <protection locked="0"/>
    </xf>
    <xf numFmtId="0" fontId="14" fillId="2" borderId="28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center" vertical="center" shrinkToFit="1"/>
      <protection locked="0"/>
    </xf>
    <xf numFmtId="0" fontId="5" fillId="2" borderId="29" xfId="1" applyFont="1" applyFill="1" applyBorder="1" applyAlignment="1" applyProtection="1">
      <alignment horizontal="center" vertical="center" shrinkToFit="1"/>
      <protection locked="0"/>
    </xf>
    <xf numFmtId="0" fontId="14" fillId="2" borderId="3" xfId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center" vertical="center" shrinkToFit="1"/>
      <protection locked="0"/>
    </xf>
    <xf numFmtId="0" fontId="15" fillId="0" borderId="22" xfId="1" applyFont="1" applyBorder="1" applyAlignment="1" applyProtection="1">
      <alignment horizontal="center" vertical="center" shrinkToFit="1"/>
      <protection locked="0"/>
    </xf>
    <xf numFmtId="41" fontId="22" fillId="6" borderId="1" xfId="1" applyNumberFormat="1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vertical="center" shrinkToFit="1"/>
    </xf>
    <xf numFmtId="38" fontId="5" fillId="0" borderId="8" xfId="2" applyFont="1" applyFill="1" applyBorder="1" applyAlignment="1">
      <alignment vertical="center" shrinkToFit="1"/>
    </xf>
    <xf numFmtId="41" fontId="22" fillId="6" borderId="9" xfId="1" applyNumberFormat="1" applyFont="1" applyFill="1" applyBorder="1" applyAlignment="1">
      <alignment horizontal="center" vertical="center" wrapText="1" shrinkToFit="1"/>
    </xf>
    <xf numFmtId="0" fontId="14" fillId="2" borderId="22" xfId="1" applyFont="1" applyFill="1" applyBorder="1" applyAlignment="1" applyProtection="1">
      <alignment horizontal="center" vertical="center" shrinkToFit="1"/>
      <protection locked="0"/>
    </xf>
    <xf numFmtId="0" fontId="13" fillId="0" borderId="21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>
      <alignment vertical="center"/>
    </xf>
    <xf numFmtId="0" fontId="5" fillId="7" borderId="21" xfId="1" applyFont="1" applyFill="1" applyBorder="1" applyAlignment="1">
      <alignment horizontal="center" vertical="center"/>
    </xf>
    <xf numFmtId="0" fontId="24" fillId="0" borderId="0" xfId="1" applyFont="1" applyAlignment="1" applyProtection="1">
      <alignment vertical="top" wrapText="1"/>
      <protection locked="0"/>
    </xf>
    <xf numFmtId="0" fontId="5" fillId="0" borderId="24" xfId="1" applyFont="1" applyBorder="1" applyAlignment="1">
      <alignment vertical="center" shrinkToFit="1"/>
    </xf>
    <xf numFmtId="0" fontId="5" fillId="0" borderId="21" xfId="1" applyFont="1" applyBorder="1">
      <alignment vertical="center"/>
    </xf>
    <xf numFmtId="0" fontId="15" fillId="7" borderId="1" xfId="1" applyFont="1" applyFill="1" applyBorder="1" applyAlignment="1" applyProtection="1">
      <alignment horizontal="center" vertical="center" shrinkToFit="1"/>
      <protection locked="0"/>
    </xf>
    <xf numFmtId="0" fontId="15" fillId="7" borderId="3" xfId="1" applyFont="1" applyFill="1" applyBorder="1" applyAlignment="1" applyProtection="1">
      <alignment horizontal="center" vertical="center" shrinkToFit="1"/>
      <protection locked="0"/>
    </xf>
    <xf numFmtId="0" fontId="15" fillId="0" borderId="15" xfId="1" applyFont="1" applyBorder="1" applyAlignment="1" applyProtection="1">
      <alignment horizontal="center" vertical="center" shrinkToFit="1"/>
      <protection locked="0"/>
    </xf>
    <xf numFmtId="0" fontId="14" fillId="7" borderId="8" xfId="1" applyFont="1" applyFill="1" applyBorder="1" applyAlignment="1" applyProtection="1">
      <alignment horizontal="center" vertical="center" shrinkToFit="1"/>
      <protection locked="0"/>
    </xf>
    <xf numFmtId="41" fontId="5" fillId="0" borderId="1" xfId="2" applyNumberFormat="1" applyFont="1" applyFill="1" applyBorder="1" applyAlignment="1">
      <alignment vertical="center"/>
    </xf>
    <xf numFmtId="41" fontId="5" fillId="0" borderId="15" xfId="2" applyNumberFormat="1" applyFont="1" applyFill="1" applyBorder="1" applyAlignment="1">
      <alignment vertical="center"/>
    </xf>
    <xf numFmtId="41" fontId="5" fillId="0" borderId="3" xfId="1" applyNumberFormat="1" applyFont="1" applyBorder="1" applyAlignment="1">
      <alignment horizontal="right" vertical="center"/>
    </xf>
    <xf numFmtId="0" fontId="14" fillId="7" borderId="21" xfId="1" applyFont="1" applyFill="1" applyBorder="1" applyAlignment="1" applyProtection="1">
      <alignment horizontal="center" vertical="center" shrinkToFit="1"/>
      <protection locked="0"/>
    </xf>
    <xf numFmtId="0" fontId="14" fillId="7" borderId="3" xfId="1" applyFont="1" applyFill="1" applyBorder="1" applyAlignment="1" applyProtection="1">
      <alignment horizontal="center" vertical="center" shrinkToFit="1"/>
      <protection locked="0"/>
    </xf>
    <xf numFmtId="0" fontId="14" fillId="7" borderId="22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/>
    </xf>
    <xf numFmtId="0" fontId="14" fillId="7" borderId="12" xfId="1" applyFont="1" applyFill="1" applyBorder="1" applyAlignment="1" applyProtection="1">
      <alignment horizontal="center" vertical="center" shrinkToFit="1"/>
      <protection locked="0"/>
    </xf>
    <xf numFmtId="56" fontId="22" fillId="4" borderId="4" xfId="1" applyNumberFormat="1" applyFont="1" applyFill="1" applyBorder="1" applyAlignment="1">
      <alignment horizontal="center" vertical="center" wrapText="1" shrinkToFit="1"/>
    </xf>
    <xf numFmtId="0" fontId="24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 wrapText="1"/>
    </xf>
    <xf numFmtId="176" fontId="5" fillId="0" borderId="4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176" fontId="5" fillId="0" borderId="9" xfId="1" applyNumberFormat="1" applyFont="1" applyBorder="1">
      <alignment vertical="center"/>
    </xf>
    <xf numFmtId="0" fontId="17" fillId="0" borderId="0" xfId="1" applyFont="1" applyAlignment="1">
      <alignment horizontal="left" vertical="center"/>
    </xf>
    <xf numFmtId="0" fontId="27" fillId="0" borderId="12" xfId="1" applyFont="1" applyBorder="1" applyAlignment="1" applyProtection="1">
      <alignment vertical="center" wrapText="1"/>
      <protection locked="0"/>
    </xf>
    <xf numFmtId="0" fontId="9" fillId="0" borderId="12" xfId="1" applyFont="1" applyBorder="1" applyProtection="1">
      <alignment vertical="center"/>
      <protection locked="0"/>
    </xf>
    <xf numFmtId="0" fontId="24" fillId="0" borderId="0" xfId="1" applyFont="1" applyAlignment="1">
      <alignment horizontal="left" vertical="center"/>
    </xf>
    <xf numFmtId="56" fontId="22" fillId="4" borderId="4" xfId="1" applyNumberFormat="1" applyFont="1" applyFill="1" applyBorder="1" applyAlignment="1">
      <alignment horizontal="centerContinuous" vertical="center" wrapText="1" shrinkToFit="1"/>
    </xf>
    <xf numFmtId="56" fontId="22" fillId="4" borderId="9" xfId="1" applyNumberFormat="1" applyFont="1" applyFill="1" applyBorder="1" applyAlignment="1">
      <alignment horizontal="centerContinuous" vertical="center" wrapText="1" shrinkToFit="1"/>
    </xf>
    <xf numFmtId="56" fontId="22" fillId="4" borderId="4" xfId="1" applyNumberFormat="1" applyFont="1" applyFill="1" applyBorder="1" applyAlignment="1">
      <alignment horizontal="centerContinuous" vertical="center" wrapText="1"/>
    </xf>
    <xf numFmtId="56" fontId="22" fillId="4" borderId="9" xfId="1" applyNumberFormat="1" applyFont="1" applyFill="1" applyBorder="1" applyAlignment="1">
      <alignment horizontal="centerContinuous" vertical="center" wrapText="1"/>
    </xf>
    <xf numFmtId="41" fontId="22" fillId="0" borderId="4" xfId="1" applyNumberFormat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41" fontId="22" fillId="0" borderId="1" xfId="1" applyNumberFormat="1" applyFont="1" applyBorder="1" applyAlignment="1">
      <alignment horizontal="center" vertical="center" wrapText="1"/>
    </xf>
    <xf numFmtId="41" fontId="22" fillId="6" borderId="1" xfId="1" applyNumberFormat="1" applyFont="1" applyFill="1" applyBorder="1" applyAlignment="1">
      <alignment horizontal="center" vertical="center" wrapText="1" shrinkToFit="1"/>
    </xf>
    <xf numFmtId="41" fontId="22" fillId="0" borderId="1" xfId="1" applyNumberFormat="1" applyFont="1" applyBorder="1" applyAlignment="1">
      <alignment horizontal="center" vertical="center" wrapText="1" shrinkToFit="1"/>
    </xf>
    <xf numFmtId="177" fontId="22" fillId="6" borderId="16" xfId="1" applyNumberFormat="1" applyFont="1" applyFill="1" applyBorder="1" applyAlignment="1">
      <alignment horizontal="center" vertical="center" shrinkToFit="1"/>
    </xf>
    <xf numFmtId="177" fontId="22" fillId="6" borderId="13" xfId="1" applyNumberFormat="1" applyFont="1" applyFill="1" applyBorder="1" applyAlignment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center" vertical="center" shrinkToFit="1"/>
      <protection locked="0"/>
    </xf>
    <xf numFmtId="49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5" fillId="7" borderId="13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0" fontId="12" fillId="2" borderId="31" xfId="1" applyFont="1" applyFill="1" applyBorder="1" applyAlignment="1" applyProtection="1">
      <alignment horizontal="center" vertical="center" shrinkToFit="1"/>
      <protection locked="0"/>
    </xf>
    <xf numFmtId="0" fontId="14" fillId="2" borderId="9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14" fillId="0" borderId="2" xfId="1" applyFont="1" applyBorder="1" applyAlignment="1" applyProtection="1">
      <alignment horizontal="center" vertical="center" shrinkToFit="1"/>
      <protection locked="0"/>
    </xf>
    <xf numFmtId="177" fontId="5" fillId="0" borderId="3" xfId="1" applyNumberFormat="1" applyFont="1" applyBorder="1" applyAlignment="1">
      <alignment horizontal="center" vertical="center" wrapText="1"/>
    </xf>
    <xf numFmtId="177" fontId="22" fillId="6" borderId="1" xfId="1" applyNumberFormat="1" applyFont="1" applyFill="1" applyBorder="1" applyAlignment="1">
      <alignment vertical="center" shrinkToFit="1"/>
    </xf>
    <xf numFmtId="177" fontId="22" fillId="0" borderId="12" xfId="1" applyNumberFormat="1" applyFont="1" applyBorder="1" applyAlignment="1">
      <alignment vertical="center" shrinkToFit="1"/>
    </xf>
    <xf numFmtId="177" fontId="22" fillId="0" borderId="13" xfId="1" applyNumberFormat="1" applyFont="1" applyBorder="1" applyAlignment="1">
      <alignment vertical="center" shrinkToFit="1"/>
    </xf>
    <xf numFmtId="0" fontId="10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shrinkToFi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/>
    </xf>
    <xf numFmtId="0" fontId="5" fillId="8" borderId="9" xfId="1" applyFont="1" applyFill="1" applyBorder="1" applyAlignment="1">
      <alignment horizontal="center" vertical="center"/>
    </xf>
    <xf numFmtId="177" fontId="11" fillId="8" borderId="4" xfId="1" applyNumberFormat="1" applyFont="1" applyFill="1" applyBorder="1" applyAlignment="1">
      <alignment horizontal="center" vertical="center" shrinkToFit="1"/>
    </xf>
    <xf numFmtId="177" fontId="11" fillId="8" borderId="9" xfId="1" applyNumberFormat="1" applyFont="1" applyFill="1" applyBorder="1" applyAlignment="1">
      <alignment horizontal="center" vertical="center" shrinkToFit="1"/>
    </xf>
    <xf numFmtId="177" fontId="5" fillId="8" borderId="4" xfId="1" applyNumberFormat="1" applyFont="1" applyFill="1" applyBorder="1" applyAlignment="1">
      <alignment horizontal="center" vertical="center"/>
    </xf>
    <xf numFmtId="177" fontId="5" fillId="8" borderId="1" xfId="1" applyNumberFormat="1" applyFont="1" applyFill="1" applyBorder="1" applyAlignment="1">
      <alignment horizontal="center" vertical="center"/>
    </xf>
    <xf numFmtId="177" fontId="5" fillId="8" borderId="4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177" fontId="5" fillId="8" borderId="10" xfId="1" applyNumberFormat="1" applyFont="1" applyFill="1" applyBorder="1" applyAlignment="1">
      <alignment horizontal="center" vertical="center" wrapText="1"/>
    </xf>
    <xf numFmtId="56" fontId="22" fillId="8" borderId="4" xfId="1" applyNumberFormat="1" applyFont="1" applyFill="1" applyBorder="1" applyAlignment="1">
      <alignment horizontal="centerContinuous" vertical="center" shrinkToFit="1"/>
    </xf>
    <xf numFmtId="56" fontId="22" fillId="8" borderId="11" xfId="1" applyNumberFormat="1" applyFont="1" applyFill="1" applyBorder="1" applyAlignment="1">
      <alignment horizontal="centerContinuous" vertical="center" shrinkToFit="1"/>
    </xf>
    <xf numFmtId="56" fontId="22" fillId="8" borderId="9" xfId="1" applyNumberFormat="1" applyFont="1" applyFill="1" applyBorder="1" applyAlignment="1">
      <alignment horizontal="centerContinuous" vertical="center" shrinkToFit="1"/>
    </xf>
    <xf numFmtId="56" fontId="22" fillId="8" borderId="1" xfId="1" applyNumberFormat="1" applyFont="1" applyFill="1" applyBorder="1" applyAlignment="1">
      <alignment horizontal="centerContinuous" vertical="center" shrinkToFit="1"/>
    </xf>
    <xf numFmtId="0" fontId="5" fillId="6" borderId="1" xfId="1" applyFont="1" applyFill="1" applyBorder="1" applyAlignment="1">
      <alignment horizontal="right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6" borderId="2" xfId="1" applyFont="1" applyFill="1" applyBorder="1" applyAlignment="1">
      <alignment horizontal="center" vertical="center" wrapText="1"/>
    </xf>
    <xf numFmtId="0" fontId="22" fillId="6" borderId="1" xfId="1" applyFont="1" applyFill="1" applyBorder="1" applyAlignment="1">
      <alignment horizontal="right" vertical="center" wrapText="1"/>
    </xf>
    <xf numFmtId="41" fontId="5" fillId="9" borderId="3" xfId="1" applyNumberFormat="1" applyFont="1" applyFill="1" applyBorder="1" applyAlignment="1">
      <alignment horizontal="center" vertical="center"/>
    </xf>
    <xf numFmtId="41" fontId="5" fillId="9" borderId="15" xfId="0" applyNumberFormat="1" applyFont="1" applyFill="1" applyBorder="1">
      <alignment vertical="center"/>
    </xf>
    <xf numFmtId="41" fontId="5" fillId="0" borderId="0" xfId="1" applyNumberFormat="1" applyFont="1" applyAlignment="1">
      <alignment vertical="center" shrinkToFit="1"/>
    </xf>
    <xf numFmtId="41" fontId="5" fillId="0" borderId="0" xfId="1" applyNumberFormat="1" applyFont="1">
      <alignment vertical="center"/>
    </xf>
    <xf numFmtId="0" fontId="5" fillId="10" borderId="21" xfId="1" applyFont="1" applyFill="1" applyBorder="1" applyAlignment="1">
      <alignment horizontal="center" vertical="center"/>
    </xf>
    <xf numFmtId="41" fontId="5" fillId="9" borderId="3" xfId="0" applyNumberFormat="1" applyFont="1" applyFill="1" applyBorder="1">
      <alignment vertical="center"/>
    </xf>
    <xf numFmtId="0" fontId="5" fillId="10" borderId="24" xfId="1" applyFont="1" applyFill="1" applyBorder="1" applyAlignment="1">
      <alignment horizontal="center" vertical="center"/>
    </xf>
    <xf numFmtId="41" fontId="22" fillId="0" borderId="1" xfId="1" applyNumberFormat="1" applyFont="1" applyBorder="1">
      <alignment vertical="center"/>
    </xf>
    <xf numFmtId="41" fontId="8" fillId="0" borderId="1" xfId="0" applyNumberFormat="1" applyFont="1" applyBorder="1" applyAlignment="1">
      <alignment horizontal="center" vertical="center"/>
    </xf>
    <xf numFmtId="41" fontId="14" fillId="9" borderId="15" xfId="1" applyNumberFormat="1" applyFont="1" applyFill="1" applyBorder="1" applyAlignment="1" applyProtection="1">
      <alignment horizontal="center" vertical="center" shrinkToFit="1"/>
      <protection locked="0"/>
    </xf>
    <xf numFmtId="41" fontId="14" fillId="9" borderId="3" xfId="1" applyNumberFormat="1" applyFont="1" applyFill="1" applyBorder="1" applyAlignment="1" applyProtection="1">
      <alignment horizontal="center" vertical="center" shrinkToFit="1"/>
      <protection locked="0"/>
    </xf>
    <xf numFmtId="0" fontId="30" fillId="9" borderId="15" xfId="1" applyFont="1" applyFill="1" applyBorder="1" applyAlignment="1" applyProtection="1">
      <alignment horizontal="center" vertical="center" shrinkToFit="1"/>
      <protection locked="0"/>
    </xf>
    <xf numFmtId="0" fontId="5" fillId="9" borderId="15" xfId="0" applyFont="1" applyFill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10" fillId="8" borderId="14" xfId="1" applyFont="1" applyFill="1" applyBorder="1" applyAlignment="1">
      <alignment horizontal="center" vertical="center" wrapText="1"/>
    </xf>
    <xf numFmtId="56" fontId="22" fillId="4" borderId="11" xfId="1" applyNumberFormat="1" applyFont="1" applyFill="1" applyBorder="1" applyAlignment="1">
      <alignment horizontal="centerContinuous" vertical="center" wrapText="1" shrinkToFit="1"/>
    </xf>
    <xf numFmtId="41" fontId="22" fillId="0" borderId="9" xfId="1" applyNumberFormat="1" applyFont="1" applyBorder="1" applyAlignment="1">
      <alignment horizontal="center" vertical="center" wrapText="1" shrinkToFit="1"/>
    </xf>
    <xf numFmtId="0" fontId="5" fillId="0" borderId="21" xfId="1" applyFont="1" applyBorder="1" applyAlignment="1">
      <alignment horizontal="center" vertical="center"/>
    </xf>
    <xf numFmtId="0" fontId="24" fillId="0" borderId="0" xfId="1" applyFont="1" applyAlignment="1" applyProtection="1">
      <alignment vertical="top"/>
      <protection locked="0"/>
    </xf>
    <xf numFmtId="0" fontId="24" fillId="0" borderId="12" xfId="1" applyFont="1" applyBorder="1">
      <alignment vertical="center"/>
    </xf>
    <xf numFmtId="0" fontId="31" fillId="6" borderId="1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38" fontId="5" fillId="11" borderId="1" xfId="2" applyFont="1" applyFill="1" applyBorder="1" applyAlignment="1">
      <alignment vertical="center" shrinkToFit="1"/>
    </xf>
    <xf numFmtId="38" fontId="5" fillId="11" borderId="15" xfId="2" applyFont="1" applyFill="1" applyBorder="1" applyAlignment="1">
      <alignment vertical="center" shrinkToFit="1"/>
    </xf>
    <xf numFmtId="56" fontId="22" fillId="4" borderId="1" xfId="1" applyNumberFormat="1" applyFont="1" applyFill="1" applyBorder="1" applyAlignment="1">
      <alignment horizontal="centerContinuous" vertical="center" wrapText="1" shrinkToFit="1"/>
    </xf>
    <xf numFmtId="38" fontId="5" fillId="0" borderId="15" xfId="2" applyFont="1" applyFill="1" applyBorder="1" applyAlignment="1">
      <alignment vertical="center" shrinkToFi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9" fillId="6" borderId="25" xfId="1" applyFont="1" applyFill="1" applyBorder="1" applyAlignment="1" applyProtection="1">
      <alignment horizontal="center" vertical="center"/>
      <protection locked="0"/>
    </xf>
    <xf numFmtId="0" fontId="9" fillId="6" borderId="26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26" fillId="6" borderId="2" xfId="1" applyFont="1" applyFill="1" applyBorder="1" applyAlignment="1">
      <alignment horizontal="center" vertical="center" wrapText="1"/>
    </xf>
    <xf numFmtId="0" fontId="26" fillId="6" borderId="14" xfId="1" applyFont="1" applyFill="1" applyBorder="1" applyAlignment="1">
      <alignment horizontal="center" vertical="center" wrapText="1"/>
    </xf>
    <xf numFmtId="0" fontId="26" fillId="6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 wrapText="1" shrinkToFit="1"/>
    </xf>
    <xf numFmtId="0" fontId="15" fillId="4" borderId="3" xfId="1" applyFont="1" applyFill="1" applyBorder="1" applyAlignment="1">
      <alignment horizontal="center" vertical="center" wrapText="1" shrinkToFi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8" borderId="19" xfId="1" applyFont="1" applyFill="1" applyBorder="1" applyAlignment="1">
      <alignment horizontal="center" vertical="center" shrinkToFit="1"/>
    </xf>
    <xf numFmtId="0" fontId="11" fillId="8" borderId="20" xfId="1" applyFont="1" applyFill="1" applyBorder="1" applyAlignment="1">
      <alignment horizontal="center" vertical="center" shrinkToFit="1"/>
    </xf>
    <xf numFmtId="0" fontId="11" fillId="8" borderId="16" xfId="1" applyFont="1" applyFill="1" applyBorder="1" applyAlignment="1">
      <alignment horizontal="center" vertical="center" shrinkToFit="1"/>
    </xf>
    <xf numFmtId="0" fontId="11" fillId="8" borderId="17" xfId="1" applyFont="1" applyFill="1" applyBorder="1" applyAlignment="1">
      <alignment horizontal="center" vertical="center" shrinkToFi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5" fillId="8" borderId="19" xfId="1" applyFont="1" applyFill="1" applyBorder="1" applyAlignment="1">
      <alignment horizontal="center" vertical="center"/>
    </xf>
    <xf numFmtId="0" fontId="5" fillId="8" borderId="16" xfId="1" applyFont="1" applyFill="1" applyBorder="1" applyAlignment="1">
      <alignment horizontal="center" vertical="center"/>
    </xf>
    <xf numFmtId="0" fontId="5" fillId="8" borderId="19" xfId="1" applyFont="1" applyFill="1" applyBorder="1" applyAlignment="1">
      <alignment horizontal="center" vertical="center" wrapText="1"/>
    </xf>
    <xf numFmtId="0" fontId="5" fillId="8" borderId="16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4" fillId="6" borderId="14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29" fillId="8" borderId="2" xfId="1" applyFont="1" applyFill="1" applyBorder="1" applyAlignment="1">
      <alignment horizontal="center" vertical="center" wrapText="1"/>
    </xf>
    <xf numFmtId="0" fontId="29" fillId="8" borderId="14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 applyProtection="1">
      <alignment horizontal="center" vertical="center"/>
      <protection locked="0"/>
    </xf>
    <xf numFmtId="0" fontId="9" fillId="5" borderId="6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FF33"/>
      <color rgb="FF99FF33"/>
      <color rgb="FFC1FFFF"/>
      <color rgb="FF99FF99"/>
      <color rgb="FFF2FFE5"/>
      <color rgb="FFEFFFFF"/>
      <color rgb="FF85DFFF"/>
      <color rgb="FFB2DE82"/>
      <color rgb="FF9DE79D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145204</xdr:colOff>
      <xdr:row>48</xdr:row>
      <xdr:rowOff>79586</xdr:rowOff>
    </xdr:from>
    <xdr:to>
      <xdr:col>20</xdr:col>
      <xdr:colOff>23072</xdr:colOff>
      <xdr:row>62</xdr:row>
      <xdr:rowOff>230081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8A09F58-86AF-41D1-94C1-B1F615C253FC}"/>
            </a:ext>
          </a:extLst>
        </xdr:cNvPr>
        <xdr:cNvSpPr/>
      </xdr:nvSpPr>
      <xdr:spPr>
        <a:xfrm>
          <a:off x="8687224" y="12138236"/>
          <a:ext cx="7543588" cy="35794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振込先：みずほ銀行　浜松町支店（１４８）　普通預金１６９３４４２</a:t>
          </a: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一般社団法人国際ロータリー日本青少年交換多地区合同機構</a:t>
          </a: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</a:t>
          </a:r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シャ）コクサイロータリーニホンセイシヨウネンコウカンタチクゴウドウキコウ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口座名義が長いため、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RIJYEM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」（ﾗｲｼﾞｪﾑ）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でも受付可能です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.</a:t>
          </a:r>
          <a:endParaRPr lang="ja-JP" altLang="ja-JP" sz="1200" b="1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ja-JP" altLang="en-US" sz="13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お　願　い：振込元名義人の頭部分に地区番号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4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ケタ数字を入れてください。</a:t>
          </a:r>
          <a:endParaRPr kumimoji="1" lang="en-US" altLang="ja-JP" sz="1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（例：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2700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・・・）</a:t>
          </a:r>
          <a:b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</a:b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送 金 期 日：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月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15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日（金）振込手数料はご負担くださいますようお願いします。</a:t>
          </a:r>
          <a:endParaRPr kumimoji="1" lang="en-US" altLang="ja-JP" sz="1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登録変更期日：５月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20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日（水）以降のキャンセルは返金致しかねますので予めご了承ください　　　　　　　　　　　　　</a:t>
          </a:r>
        </a:p>
      </xdr:txBody>
    </xdr:sp>
    <xdr:clientData/>
  </xdr:twoCellAnchor>
  <xdr:twoCellAnchor>
    <xdr:from>
      <xdr:col>1</xdr:col>
      <xdr:colOff>10583</xdr:colOff>
      <xdr:row>9</xdr:row>
      <xdr:rowOff>222250</xdr:rowOff>
    </xdr:from>
    <xdr:to>
      <xdr:col>2</xdr:col>
      <xdr:colOff>0</xdr:colOff>
      <xdr:row>20</xdr:row>
      <xdr:rowOff>232834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54AF0-4FB4-4B06-9295-273C7152ED44}"/>
            </a:ext>
          </a:extLst>
        </xdr:cNvPr>
        <xdr:cNvSpPr txBox="1"/>
      </xdr:nvSpPr>
      <xdr:spPr>
        <a:xfrm>
          <a:off x="98213" y="2954020"/>
          <a:ext cx="797137" cy="245279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成人区分（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区分）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飲酒可能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889000</xdr:colOff>
      <xdr:row>42</xdr:row>
      <xdr:rowOff>232834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4AD4AF-7F89-4F47-8A82-112EAD26E227}"/>
            </a:ext>
          </a:extLst>
        </xdr:cNvPr>
        <xdr:cNvSpPr txBox="1"/>
      </xdr:nvSpPr>
      <xdr:spPr>
        <a:xfrm>
          <a:off x="85725" y="8258175"/>
          <a:ext cx="807085" cy="243501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未成年区分（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Y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区分）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飲酒不可</a:t>
          </a:r>
        </a:p>
      </xdr:txBody>
    </xdr:sp>
    <xdr:clientData/>
  </xdr:twoCellAnchor>
  <xdr:twoCellAnchor editAs="oneCell">
    <xdr:from>
      <xdr:col>10</xdr:col>
      <xdr:colOff>571499</xdr:colOff>
      <xdr:row>64</xdr:row>
      <xdr:rowOff>138589</xdr:rowOff>
    </xdr:from>
    <xdr:to>
      <xdr:col>20</xdr:col>
      <xdr:colOff>96853</xdr:colOff>
      <xdr:row>69</xdr:row>
      <xdr:rowOff>13811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DBBC9B5-811C-7DDE-B78D-24C9AF2F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4343" y="15854839"/>
          <a:ext cx="8205010" cy="946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145204</xdr:colOff>
      <xdr:row>48</xdr:row>
      <xdr:rowOff>79586</xdr:rowOff>
    </xdr:from>
    <xdr:to>
      <xdr:col>20</xdr:col>
      <xdr:colOff>23072</xdr:colOff>
      <xdr:row>62</xdr:row>
      <xdr:rowOff>230081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E1C3CF-95CE-4F07-AE9A-D74F5FA97C85}"/>
            </a:ext>
          </a:extLst>
        </xdr:cNvPr>
        <xdr:cNvSpPr/>
      </xdr:nvSpPr>
      <xdr:spPr>
        <a:xfrm>
          <a:off x="9632104" y="12909761"/>
          <a:ext cx="7393093" cy="382714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振込先：みずほ銀行　浜松町支店（１４８）　普通預金１６９３４４２</a:t>
          </a: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一般社団法人国際ロータリー日本青少年交換多地区合同機構</a:t>
          </a:r>
        </a:p>
        <a:p>
          <a:pPr algn="l"/>
          <a:r>
            <a:rPr kumimoji="1" lang="ja-JP" altLang="en-US" sz="13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</a:t>
          </a:r>
          <a:r>
            <a:rPr kumimoji="1" lang="ja-JP" altLang="en-US" sz="12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シャ）コクサイロータリーニホンセイシヨウネンコウカンタチクゴウドウキコウ</a:t>
          </a:r>
          <a:endParaRPr kumimoji="1" lang="en-US" altLang="ja-JP" sz="12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口座名義が長いため、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RIJYEM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」（ﾗｲｼﾞｪﾑ）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でも受付可能です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.</a:t>
          </a:r>
          <a:endParaRPr lang="ja-JP" altLang="ja-JP" sz="1200" b="1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endParaRPr kumimoji="1" lang="ja-JP" altLang="en-US" sz="13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お　願　い：振込元名義人の頭部分に地区番号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4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ケタ数字を入れてください。</a:t>
          </a:r>
          <a:endParaRPr kumimoji="1" lang="en-US" altLang="ja-JP" sz="1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（例：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2700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・・・）</a:t>
          </a:r>
          <a:b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</a:b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送 金 期 日：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月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15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日（金）振込手数料はご負担くださいますようお願いします。</a:t>
          </a:r>
          <a:endParaRPr kumimoji="1" lang="en-US" altLang="ja-JP" sz="12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登録変更期日：５月</a:t>
          </a:r>
          <a:r>
            <a:rPr kumimoji="1" lang="en-US" altLang="ja-JP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20</a:t>
          </a:r>
          <a:r>
            <a:rPr kumimoji="1" lang="ja-JP" altLang="en-US" sz="12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日（水）以降のキャンセルは返金致しかねますので予めご了承ください　　　　　　　　　　　　　</a:t>
          </a:r>
        </a:p>
      </xdr:txBody>
    </xdr:sp>
    <xdr:clientData/>
  </xdr:twoCellAnchor>
  <xdr:twoCellAnchor>
    <xdr:from>
      <xdr:col>1</xdr:col>
      <xdr:colOff>10583</xdr:colOff>
      <xdr:row>9</xdr:row>
      <xdr:rowOff>222250</xdr:rowOff>
    </xdr:from>
    <xdr:to>
      <xdr:col>2</xdr:col>
      <xdr:colOff>0</xdr:colOff>
      <xdr:row>20</xdr:row>
      <xdr:rowOff>232834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FC90DB-6E2B-4034-ADA7-F7F244C8E385}"/>
            </a:ext>
          </a:extLst>
        </xdr:cNvPr>
        <xdr:cNvSpPr txBox="1"/>
      </xdr:nvSpPr>
      <xdr:spPr>
        <a:xfrm>
          <a:off x="105833" y="3060700"/>
          <a:ext cx="884767" cy="2658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成人区分（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区分）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飲酒可能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889000</xdr:colOff>
      <xdr:row>42</xdr:row>
      <xdr:rowOff>232834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0857B7-B063-4831-92AA-29A4AE44355A}"/>
            </a:ext>
          </a:extLst>
        </xdr:cNvPr>
        <xdr:cNvSpPr txBox="1"/>
      </xdr:nvSpPr>
      <xdr:spPr>
        <a:xfrm>
          <a:off x="95250" y="8782050"/>
          <a:ext cx="889000" cy="263313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未成年区分（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Y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区分）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飲酒不可</a:t>
          </a:r>
        </a:p>
      </xdr:txBody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20</xdr:col>
      <xdr:colOff>562115</xdr:colOff>
      <xdr:row>68</xdr:row>
      <xdr:rowOff>99905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FC47599-9557-30F3-435B-EF822B4A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8688" y="15716250"/>
          <a:ext cx="8205927" cy="95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F1C9-DC91-4165-80C0-79FF223F975C}">
  <sheetPr>
    <tabColor rgb="FFFF0000"/>
  </sheetPr>
  <dimension ref="C1:V69"/>
  <sheetViews>
    <sheetView showZeros="0" tabSelected="1" zoomScale="80" zoomScaleNormal="80" zoomScaleSheetLayoutView="90" workbookViewId="0">
      <selection activeCell="X64" sqref="X64"/>
    </sheetView>
  </sheetViews>
  <sheetFormatPr defaultColWidth="9" defaultRowHeight="17.399999999999999" x14ac:dyDescent="0.2"/>
  <cols>
    <col min="1" max="1" width="1.21875" style="1" customWidth="1"/>
    <col min="2" max="2" width="11.77734375" style="1" customWidth="1"/>
    <col min="3" max="3" width="9" style="1"/>
    <col min="4" max="4" width="3.6640625" style="2" bestFit="1" customWidth="1"/>
    <col min="5" max="5" width="20.88671875" style="1" bestFit="1" customWidth="1"/>
    <col min="6" max="6" width="15.88671875" style="1" customWidth="1"/>
    <col min="7" max="7" width="9.109375" style="1" customWidth="1"/>
    <col min="8" max="8" width="13.33203125" style="1" customWidth="1"/>
    <col min="9" max="9" width="13.88671875" style="1" customWidth="1"/>
    <col min="10" max="10" width="10.6640625" style="4" customWidth="1"/>
    <col min="11" max="12" width="15.109375" style="4" customWidth="1"/>
    <col min="13" max="13" width="13.109375" style="1" customWidth="1"/>
    <col min="14" max="17" width="11.6640625" style="1" customWidth="1"/>
    <col min="18" max="19" width="13.109375" style="1" customWidth="1"/>
    <col min="20" max="20" width="10.77734375" style="1" customWidth="1"/>
    <col min="21" max="21" width="11.6640625" style="1" customWidth="1"/>
    <col min="22" max="22" width="15" style="1" bestFit="1" customWidth="1"/>
    <col min="23" max="16384" width="9" style="1"/>
  </cols>
  <sheetData>
    <row r="1" spans="3:22" s="23" customFormat="1" ht="29.4" thickBot="1" x14ac:dyDescent="0.25">
      <c r="D1" s="47" t="s">
        <v>42</v>
      </c>
      <c r="E1" s="47"/>
      <c r="F1" s="47"/>
      <c r="G1" s="47"/>
      <c r="H1" s="47"/>
      <c r="I1" s="47"/>
      <c r="J1" s="47"/>
      <c r="K1" s="47"/>
      <c r="L1" s="47"/>
      <c r="M1" s="47"/>
      <c r="N1" s="47"/>
      <c r="R1" s="70"/>
      <c r="S1" s="70"/>
      <c r="T1" s="70"/>
      <c r="U1" s="70"/>
      <c r="V1" s="70"/>
    </row>
    <row r="2" spans="3:22" ht="26.4" x14ac:dyDescent="0.2">
      <c r="E2" s="222">
        <v>9999</v>
      </c>
      <c r="F2" s="24"/>
      <c r="G2" s="1" t="s">
        <v>146</v>
      </c>
      <c r="H2" s="24"/>
      <c r="I2" s="24"/>
      <c r="J2" s="24"/>
      <c r="K2" s="24"/>
      <c r="L2" s="24"/>
      <c r="M2" s="24"/>
      <c r="O2" s="135"/>
      <c r="P2" s="135"/>
      <c r="Q2" s="135"/>
      <c r="R2" s="135"/>
      <c r="S2" s="135"/>
      <c r="T2" s="135"/>
      <c r="U2" s="135"/>
      <c r="V2" s="70"/>
    </row>
    <row r="3" spans="3:22" ht="19.8" thickBot="1" x14ac:dyDescent="0.25">
      <c r="D3" s="76" t="s">
        <v>40</v>
      </c>
      <c r="E3" s="223"/>
      <c r="G3" s="54" t="s">
        <v>145</v>
      </c>
      <c r="H3" s="56"/>
      <c r="I3" s="56"/>
      <c r="J3" s="56"/>
      <c r="K3" s="56"/>
      <c r="L3" s="56"/>
      <c r="M3" s="56"/>
      <c r="N3" s="143" t="s">
        <v>45</v>
      </c>
      <c r="O3" s="135"/>
      <c r="P3" s="135"/>
      <c r="Q3" s="135"/>
      <c r="R3" s="135"/>
      <c r="S3" s="135"/>
      <c r="T3" s="135"/>
      <c r="U3" s="135"/>
      <c r="V3" s="70"/>
    </row>
    <row r="4" spans="3:22" ht="21.6" x14ac:dyDescent="0.6">
      <c r="E4" s="53" t="s">
        <v>53</v>
      </c>
      <c r="F4" s="52"/>
      <c r="G4" s="54"/>
      <c r="H4" s="29"/>
      <c r="J4" s="29"/>
      <c r="K4" s="29"/>
      <c r="L4" s="29"/>
      <c r="N4" s="143" t="s">
        <v>141</v>
      </c>
      <c r="O4" s="70"/>
      <c r="P4" s="70"/>
      <c r="Q4" s="70"/>
      <c r="R4" s="70"/>
      <c r="S4" s="70"/>
      <c r="T4" s="70"/>
      <c r="U4" s="70"/>
      <c r="V4" s="70"/>
    </row>
    <row r="6" spans="3:22" x14ac:dyDescent="0.2">
      <c r="E6" s="78" t="s">
        <v>1</v>
      </c>
      <c r="F6" s="85" t="s">
        <v>2</v>
      </c>
      <c r="G6" s="224" t="s">
        <v>3</v>
      </c>
      <c r="H6" s="227" t="s">
        <v>69</v>
      </c>
      <c r="I6" s="219" t="s">
        <v>131</v>
      </c>
      <c r="J6" s="219" t="s">
        <v>130</v>
      </c>
      <c r="K6" s="219" t="s">
        <v>48</v>
      </c>
      <c r="L6" s="219" t="s">
        <v>47</v>
      </c>
      <c r="M6" s="57" t="s">
        <v>31</v>
      </c>
      <c r="N6" s="230" t="s">
        <v>43</v>
      </c>
      <c r="O6" s="231"/>
      <c r="P6" s="231"/>
      <c r="Q6" s="232"/>
      <c r="R6" s="214"/>
      <c r="S6" s="66" t="s">
        <v>33</v>
      </c>
      <c r="T6" s="219" t="s">
        <v>60</v>
      </c>
      <c r="U6" s="219" t="s">
        <v>41</v>
      </c>
      <c r="V6" s="59"/>
    </row>
    <row r="7" spans="3:22" x14ac:dyDescent="0.2">
      <c r="E7" s="86"/>
      <c r="F7" s="81"/>
      <c r="G7" s="225"/>
      <c r="H7" s="228"/>
      <c r="I7" s="220"/>
      <c r="J7" s="220"/>
      <c r="K7" s="220"/>
      <c r="L7" s="220"/>
      <c r="M7" s="233" t="s">
        <v>27</v>
      </c>
      <c r="N7" s="235" t="s">
        <v>44</v>
      </c>
      <c r="O7" s="131" t="s">
        <v>54</v>
      </c>
      <c r="P7" s="131" t="s">
        <v>55</v>
      </c>
      <c r="Q7" s="131" t="s">
        <v>57</v>
      </c>
      <c r="R7" s="237"/>
      <c r="S7" s="235" t="s">
        <v>30</v>
      </c>
      <c r="T7" s="220"/>
      <c r="U7" s="220"/>
      <c r="V7" s="61"/>
    </row>
    <row r="8" spans="3:22" ht="49.8" x14ac:dyDescent="0.2">
      <c r="E8" s="87" t="s">
        <v>24</v>
      </c>
      <c r="F8" s="84"/>
      <c r="G8" s="225"/>
      <c r="H8" s="228"/>
      <c r="I8" s="220"/>
      <c r="J8" s="220"/>
      <c r="K8" s="221"/>
      <c r="L8" s="221"/>
      <c r="M8" s="234"/>
      <c r="N8" s="236"/>
      <c r="O8" s="77" t="s">
        <v>21</v>
      </c>
      <c r="P8" s="77" t="s">
        <v>59</v>
      </c>
      <c r="Q8" s="77" t="s">
        <v>58</v>
      </c>
      <c r="R8" s="238"/>
      <c r="S8" s="236"/>
      <c r="T8" s="221"/>
      <c r="U8" s="221"/>
      <c r="V8" s="61"/>
    </row>
    <row r="9" spans="3:22" x14ac:dyDescent="0.2">
      <c r="E9" s="82"/>
      <c r="F9" s="83"/>
      <c r="G9" s="226"/>
      <c r="H9" s="229"/>
      <c r="I9" s="221"/>
      <c r="J9" s="221"/>
      <c r="K9" s="146">
        <v>46171</v>
      </c>
      <c r="L9" s="147"/>
      <c r="M9" s="134">
        <v>46172</v>
      </c>
      <c r="N9" s="144">
        <v>46172</v>
      </c>
      <c r="O9" s="208"/>
      <c r="P9" s="208"/>
      <c r="Q9" s="208"/>
      <c r="R9" s="145"/>
      <c r="S9" s="217"/>
      <c r="T9" s="146">
        <v>46173</v>
      </c>
      <c r="U9" s="147"/>
      <c r="V9" s="62"/>
    </row>
    <row r="10" spans="3:22" x14ac:dyDescent="0.2">
      <c r="E10" s="149"/>
      <c r="F10" s="150"/>
      <c r="G10" s="89"/>
      <c r="H10" s="80"/>
      <c r="I10" s="80"/>
      <c r="J10" s="151"/>
      <c r="K10" s="107">
        <f>H61</f>
        <v>15000</v>
      </c>
      <c r="L10" s="107">
        <f>H62</f>
        <v>10000</v>
      </c>
      <c r="M10" s="148"/>
      <c r="N10" s="153">
        <f>H56</f>
        <v>13000</v>
      </c>
      <c r="O10" s="154"/>
      <c r="P10" s="154"/>
      <c r="Q10" s="154"/>
      <c r="R10" s="209"/>
      <c r="S10" s="110">
        <f>H59</f>
        <v>12000</v>
      </c>
      <c r="T10" s="152"/>
      <c r="U10" s="152"/>
      <c r="V10" s="60"/>
    </row>
    <row r="11" spans="3:22" s="6" customFormat="1" ht="19.8" thickBot="1" x14ac:dyDescent="0.25">
      <c r="C11" s="114" t="s">
        <v>40</v>
      </c>
      <c r="D11" s="49" t="s">
        <v>10</v>
      </c>
      <c r="E11" s="18" t="s">
        <v>4</v>
      </c>
      <c r="F11" s="122" t="s">
        <v>5</v>
      </c>
      <c r="G11" s="14" t="s">
        <v>6</v>
      </c>
      <c r="H11" s="14">
        <v>1</v>
      </c>
      <c r="I11" s="19" t="s">
        <v>142</v>
      </c>
      <c r="J11" s="15" t="s">
        <v>7</v>
      </c>
      <c r="K11" s="16">
        <v>1</v>
      </c>
      <c r="L11" s="16">
        <v>1</v>
      </c>
      <c r="M11" s="16">
        <v>1</v>
      </c>
      <c r="N11" s="111">
        <v>1</v>
      </c>
      <c r="O11" s="111">
        <v>1</v>
      </c>
      <c r="P11" s="111">
        <v>1</v>
      </c>
      <c r="Q11" s="111">
        <v>1</v>
      </c>
      <c r="R11" s="55"/>
      <c r="S11" s="16">
        <v>1</v>
      </c>
      <c r="T11" s="16">
        <v>1</v>
      </c>
      <c r="U11" s="16">
        <v>1</v>
      </c>
      <c r="V11" s="203" t="s">
        <v>133</v>
      </c>
    </row>
    <row r="12" spans="3:22" ht="18" thickTop="1" x14ac:dyDescent="0.2">
      <c r="C12" s="115" t="str">
        <f>IF(E12="","",$E$2)</f>
        <v/>
      </c>
      <c r="D12" s="49">
        <v>1</v>
      </c>
      <c r="E12" s="7"/>
      <c r="F12" s="120" t="str">
        <f t="shared" ref="F12:F21" si="0">PHONETIC(E12)</f>
        <v/>
      </c>
      <c r="G12" s="104"/>
      <c r="H12" s="102"/>
      <c r="I12" s="105"/>
      <c r="J12" s="7"/>
      <c r="K12" s="22"/>
      <c r="L12" s="22"/>
      <c r="M12" s="22"/>
      <c r="N12" s="128" t="str">
        <f t="shared" ref="N12:N21" si="1">IF($E12&lt;&gt;"",1,"")</f>
        <v/>
      </c>
      <c r="O12" s="22"/>
      <c r="P12" s="73"/>
      <c r="Q12" s="73"/>
      <c r="R12" s="73"/>
      <c r="S12" s="123" t="str">
        <f>IF($E12&lt;&gt;"",1,"")</f>
        <v/>
      </c>
      <c r="T12" s="74"/>
      <c r="U12" s="123" t="str">
        <f>IF($E12&lt;&gt;"",1,"")</f>
        <v/>
      </c>
      <c r="V12" s="202" t="e">
        <f>$K$10*K12+$L$10*L12+$N$10*N12+$S$10*S12</f>
        <v>#VALUE!</v>
      </c>
    </row>
    <row r="13" spans="3:22" x14ac:dyDescent="0.2">
      <c r="C13" s="115" t="str">
        <f t="shared" ref="C13:C21" si="2">IF(E13="","",$E$2)</f>
        <v/>
      </c>
      <c r="D13" s="49">
        <v>2</v>
      </c>
      <c r="E13" s="9"/>
      <c r="F13" s="120" t="str">
        <f t="shared" si="0"/>
        <v/>
      </c>
      <c r="G13" s="21"/>
      <c r="H13" s="21"/>
      <c r="I13" s="8"/>
      <c r="J13" s="9"/>
      <c r="K13" s="37"/>
      <c r="L13" s="37"/>
      <c r="M13" s="37"/>
      <c r="N13" s="128" t="str">
        <f t="shared" si="1"/>
        <v/>
      </c>
      <c r="O13" s="22"/>
      <c r="P13" s="73"/>
      <c r="Q13" s="73"/>
      <c r="R13" s="73"/>
      <c r="S13" s="123" t="str">
        <f t="shared" ref="S13:S21" si="3">IF($E13&lt;&gt;"",1,"")</f>
        <v/>
      </c>
      <c r="T13" s="37"/>
      <c r="U13" s="123" t="str">
        <f t="shared" ref="U13:U21" si="4">IF($E13&lt;&gt;"",1,"")</f>
        <v/>
      </c>
      <c r="V13" s="202" t="e">
        <f t="shared" ref="V13:V21" si="5">$K$10*K13+$L$10*L13+$N$10*N13+$S$10*S13</f>
        <v>#VALUE!</v>
      </c>
    </row>
    <row r="14" spans="3:22" x14ac:dyDescent="0.2">
      <c r="C14" s="115" t="str">
        <f t="shared" si="2"/>
        <v/>
      </c>
      <c r="D14" s="49">
        <v>3</v>
      </c>
      <c r="E14" s="9"/>
      <c r="F14" s="120" t="str">
        <f t="shared" si="0"/>
        <v/>
      </c>
      <c r="G14" s="21"/>
      <c r="H14" s="21"/>
      <c r="I14" s="8"/>
      <c r="J14" s="9"/>
      <c r="K14" s="37"/>
      <c r="L14" s="37"/>
      <c r="M14" s="37"/>
      <c r="N14" s="128" t="str">
        <f t="shared" si="1"/>
        <v/>
      </c>
      <c r="O14" s="22"/>
      <c r="P14" s="73"/>
      <c r="Q14" s="73"/>
      <c r="R14" s="73"/>
      <c r="S14" s="123" t="str">
        <f t="shared" si="3"/>
        <v/>
      </c>
      <c r="T14" s="22"/>
      <c r="U14" s="123" t="str">
        <f t="shared" si="4"/>
        <v/>
      </c>
      <c r="V14" s="202" t="e">
        <f t="shared" si="5"/>
        <v>#VALUE!</v>
      </c>
    </row>
    <row r="15" spans="3:22" x14ac:dyDescent="0.2">
      <c r="C15" s="115" t="str">
        <f t="shared" si="2"/>
        <v/>
      </c>
      <c r="D15" s="49">
        <v>4</v>
      </c>
      <c r="E15" s="9"/>
      <c r="F15" s="120" t="str">
        <f t="shared" si="0"/>
        <v/>
      </c>
      <c r="G15" s="21"/>
      <c r="H15" s="21"/>
      <c r="I15" s="8"/>
      <c r="J15" s="9"/>
      <c r="K15" s="37"/>
      <c r="L15" s="37"/>
      <c r="M15" s="37"/>
      <c r="N15" s="128" t="str">
        <f t="shared" si="1"/>
        <v/>
      </c>
      <c r="O15" s="22"/>
      <c r="P15" s="73"/>
      <c r="Q15" s="73"/>
      <c r="R15" s="73"/>
      <c r="S15" s="123" t="str">
        <f t="shared" si="3"/>
        <v/>
      </c>
      <c r="T15" s="37"/>
      <c r="U15" s="123" t="str">
        <f t="shared" si="4"/>
        <v/>
      </c>
      <c r="V15" s="202" t="e">
        <f t="shared" si="5"/>
        <v>#VALUE!</v>
      </c>
    </row>
    <row r="16" spans="3:22" x14ac:dyDescent="0.2">
      <c r="C16" s="115" t="str">
        <f t="shared" si="2"/>
        <v/>
      </c>
      <c r="D16" s="49">
        <v>5</v>
      </c>
      <c r="E16" s="9"/>
      <c r="F16" s="120" t="str">
        <f t="shared" si="0"/>
        <v/>
      </c>
      <c r="G16" s="21"/>
      <c r="H16" s="21"/>
      <c r="I16" s="8"/>
      <c r="J16" s="9"/>
      <c r="K16" s="37"/>
      <c r="L16" s="37"/>
      <c r="M16" s="37"/>
      <c r="N16" s="128" t="str">
        <f t="shared" si="1"/>
        <v/>
      </c>
      <c r="O16" s="22"/>
      <c r="P16" s="73"/>
      <c r="Q16" s="73"/>
      <c r="R16" s="73"/>
      <c r="S16" s="123" t="str">
        <f t="shared" si="3"/>
        <v/>
      </c>
      <c r="T16" s="37"/>
      <c r="U16" s="123" t="str">
        <f t="shared" si="4"/>
        <v/>
      </c>
      <c r="V16" s="202" t="e">
        <f t="shared" si="5"/>
        <v>#VALUE!</v>
      </c>
    </row>
    <row r="17" spans="3:22" x14ac:dyDescent="0.2">
      <c r="C17" s="115" t="str">
        <f t="shared" si="2"/>
        <v/>
      </c>
      <c r="D17" s="49">
        <v>6</v>
      </c>
      <c r="E17" s="9"/>
      <c r="F17" s="120" t="str">
        <f t="shared" si="0"/>
        <v/>
      </c>
      <c r="G17" s="21"/>
      <c r="H17" s="21"/>
      <c r="I17" s="8"/>
      <c r="J17" s="9"/>
      <c r="K17" s="37"/>
      <c r="L17" s="37"/>
      <c r="M17" s="37"/>
      <c r="N17" s="128" t="str">
        <f t="shared" si="1"/>
        <v/>
      </c>
      <c r="O17" s="22"/>
      <c r="P17" s="73"/>
      <c r="Q17" s="73"/>
      <c r="R17" s="73"/>
      <c r="S17" s="123" t="str">
        <f t="shared" si="3"/>
        <v/>
      </c>
      <c r="T17" s="37"/>
      <c r="U17" s="123" t="str">
        <f t="shared" si="4"/>
        <v/>
      </c>
      <c r="V17" s="202" t="e">
        <f t="shared" si="5"/>
        <v>#VALUE!</v>
      </c>
    </row>
    <row r="18" spans="3:22" x14ac:dyDescent="0.2">
      <c r="C18" s="115" t="str">
        <f t="shared" si="2"/>
        <v/>
      </c>
      <c r="D18" s="49">
        <v>7</v>
      </c>
      <c r="E18" s="9"/>
      <c r="F18" s="120" t="str">
        <f t="shared" si="0"/>
        <v/>
      </c>
      <c r="G18" s="21"/>
      <c r="H18" s="21"/>
      <c r="I18" s="8"/>
      <c r="J18" s="9"/>
      <c r="K18" s="37"/>
      <c r="L18" s="37"/>
      <c r="M18" s="37"/>
      <c r="N18" s="128" t="str">
        <f t="shared" si="1"/>
        <v/>
      </c>
      <c r="O18" s="22"/>
      <c r="P18" s="73"/>
      <c r="Q18" s="73"/>
      <c r="R18" s="73"/>
      <c r="S18" s="123" t="str">
        <f t="shared" si="3"/>
        <v/>
      </c>
      <c r="T18" s="37"/>
      <c r="U18" s="123" t="str">
        <f t="shared" si="4"/>
        <v/>
      </c>
      <c r="V18" s="202" t="e">
        <f t="shared" si="5"/>
        <v>#VALUE!</v>
      </c>
    </row>
    <row r="19" spans="3:22" x14ac:dyDescent="0.2">
      <c r="C19" s="115" t="str">
        <f t="shared" si="2"/>
        <v/>
      </c>
      <c r="D19" s="49">
        <v>8</v>
      </c>
      <c r="E19" s="9"/>
      <c r="F19" s="120" t="str">
        <f t="shared" si="0"/>
        <v/>
      </c>
      <c r="G19" s="21"/>
      <c r="H19" s="21"/>
      <c r="I19" s="8"/>
      <c r="J19" s="9"/>
      <c r="K19" s="37"/>
      <c r="L19" s="37"/>
      <c r="M19" s="37"/>
      <c r="N19" s="128" t="str">
        <f t="shared" si="1"/>
        <v/>
      </c>
      <c r="O19" s="22"/>
      <c r="P19" s="73"/>
      <c r="Q19" s="73"/>
      <c r="R19" s="73"/>
      <c r="S19" s="123" t="str">
        <f t="shared" si="3"/>
        <v/>
      </c>
      <c r="T19" s="37"/>
      <c r="U19" s="123" t="str">
        <f t="shared" si="4"/>
        <v/>
      </c>
      <c r="V19" s="202" t="e">
        <f t="shared" si="5"/>
        <v>#VALUE!</v>
      </c>
    </row>
    <row r="20" spans="3:22" x14ac:dyDescent="0.2">
      <c r="C20" s="115" t="str">
        <f t="shared" si="2"/>
        <v/>
      </c>
      <c r="D20" s="49">
        <v>9</v>
      </c>
      <c r="E20" s="9"/>
      <c r="F20" s="120" t="str">
        <f t="shared" si="0"/>
        <v/>
      </c>
      <c r="G20" s="20"/>
      <c r="H20" s="21"/>
      <c r="I20" s="8"/>
      <c r="J20" s="9"/>
      <c r="K20" s="37"/>
      <c r="L20" s="37"/>
      <c r="M20" s="22"/>
      <c r="N20" s="128" t="str">
        <f t="shared" si="1"/>
        <v/>
      </c>
      <c r="O20" s="22"/>
      <c r="P20" s="73"/>
      <c r="Q20" s="73"/>
      <c r="R20" s="73"/>
      <c r="S20" s="123" t="str">
        <f t="shared" si="3"/>
        <v/>
      </c>
      <c r="T20" s="22"/>
      <c r="U20" s="123" t="str">
        <f t="shared" si="4"/>
        <v/>
      </c>
      <c r="V20" s="202" t="e">
        <f t="shared" si="5"/>
        <v>#VALUE!</v>
      </c>
    </row>
    <row r="21" spans="3:22" ht="18" thickBot="1" x14ac:dyDescent="0.25">
      <c r="C21" s="115" t="str">
        <f t="shared" si="2"/>
        <v/>
      </c>
      <c r="D21" s="49">
        <v>10</v>
      </c>
      <c r="E21" s="27"/>
      <c r="F21" s="121" t="str">
        <f t="shared" si="0"/>
        <v/>
      </c>
      <c r="G21" s="21"/>
      <c r="H21" s="103"/>
      <c r="I21" s="106"/>
      <c r="J21" s="9"/>
      <c r="K21" s="55"/>
      <c r="L21" s="55"/>
      <c r="M21" s="22"/>
      <c r="N21" s="128" t="str">
        <f t="shared" si="1"/>
        <v/>
      </c>
      <c r="O21" s="22"/>
      <c r="P21" s="73"/>
      <c r="Q21" s="73"/>
      <c r="R21" s="73"/>
      <c r="S21" s="123" t="str">
        <f t="shared" si="3"/>
        <v/>
      </c>
      <c r="T21" s="75"/>
      <c r="U21" s="123" t="str">
        <f t="shared" si="4"/>
        <v/>
      </c>
      <c r="V21" s="201" t="e">
        <f t="shared" si="5"/>
        <v>#VALUE!</v>
      </c>
    </row>
    <row r="22" spans="3:22" ht="18" thickTop="1" x14ac:dyDescent="0.2">
      <c r="D22" s="5"/>
      <c r="E22" s="113"/>
      <c r="F22" s="25" t="s">
        <v>8</v>
      </c>
      <c r="G22" s="196">
        <f>COUNTA(E12:E21)</f>
        <v>0</v>
      </c>
      <c r="H22" s="132">
        <f>COUNTIF(H12:H21,H11)</f>
        <v>0</v>
      </c>
      <c r="I22" s="112"/>
      <c r="J22" s="33" t="s">
        <v>23</v>
      </c>
      <c r="K22" s="196">
        <f>COUNTIF(K12:K21,K11)</f>
        <v>0</v>
      </c>
      <c r="L22" s="196">
        <f t="shared" ref="L22:U22" si="6">COUNTIF(L12:L21,L11)</f>
        <v>0</v>
      </c>
      <c r="M22" s="116">
        <f t="shared" si="6"/>
        <v>0</v>
      </c>
      <c r="N22" s="116">
        <f t="shared" si="6"/>
        <v>0</v>
      </c>
      <c r="O22" s="116">
        <f t="shared" si="6"/>
        <v>0</v>
      </c>
      <c r="P22" s="116">
        <f t="shared" si="6"/>
        <v>0</v>
      </c>
      <c r="Q22" s="116">
        <f t="shared" si="6"/>
        <v>0</v>
      </c>
      <c r="R22" s="210"/>
      <c r="S22" s="196">
        <f t="shared" ref="S22" si="7">COUNTIF(S12:S21,S11)</f>
        <v>0</v>
      </c>
      <c r="T22" s="116">
        <f t="shared" si="6"/>
        <v>0</v>
      </c>
      <c r="U22" s="116">
        <f t="shared" si="6"/>
        <v>0</v>
      </c>
      <c r="V22" s="192" t="e">
        <f>SUM(V12:V21)</f>
        <v>#VALUE!</v>
      </c>
    </row>
    <row r="23" spans="3:22" x14ac:dyDescent="0.2">
      <c r="D23" s="5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3:22" x14ac:dyDescent="0.2">
      <c r="D24" s="5"/>
      <c r="E24" s="245" t="s">
        <v>65</v>
      </c>
      <c r="F24" s="245"/>
      <c r="G24" s="245"/>
      <c r="H24" s="245"/>
      <c r="I24" s="211" t="s">
        <v>66</v>
      </c>
      <c r="J24" s="41"/>
      <c r="K24" s="41"/>
      <c r="N24" s="117"/>
      <c r="O24" s="117"/>
      <c r="P24" s="117"/>
      <c r="Q24" s="117"/>
      <c r="R24" s="117"/>
      <c r="S24" s="117"/>
      <c r="T24" s="117"/>
      <c r="U24" s="117"/>
      <c r="V24" s="41"/>
    </row>
    <row r="25" spans="3:22" s="50" customFormat="1" x14ac:dyDescent="0.2">
      <c r="E25" s="246"/>
      <c r="F25" s="246"/>
      <c r="G25" s="246"/>
      <c r="H25" s="246"/>
      <c r="I25" s="212" t="s">
        <v>68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3:22" ht="18.75" customHeight="1" x14ac:dyDescent="0.2">
      <c r="E26" s="171" t="s">
        <v>1</v>
      </c>
      <c r="F26" s="172" t="s">
        <v>2</v>
      </c>
      <c r="G26" s="247" t="s">
        <v>3</v>
      </c>
      <c r="H26" s="243" t="s">
        <v>136</v>
      </c>
      <c r="I26" s="249" t="s">
        <v>125</v>
      </c>
      <c r="J26" s="249" t="s">
        <v>118</v>
      </c>
      <c r="K26" s="251" t="s">
        <v>119</v>
      </c>
      <c r="L26" s="252" t="s">
        <v>120</v>
      </c>
      <c r="M26" s="254" t="s">
        <v>67</v>
      </c>
      <c r="N26" s="175" t="s">
        <v>50</v>
      </c>
      <c r="O26" s="176"/>
      <c r="P26" s="175"/>
      <c r="Q26" s="175"/>
      <c r="R26" s="256" t="s">
        <v>32</v>
      </c>
      <c r="S26" s="256"/>
      <c r="T26" s="257" t="s">
        <v>60</v>
      </c>
      <c r="U26" s="259" t="s">
        <v>34</v>
      </c>
    </row>
    <row r="27" spans="3:22" x14ac:dyDescent="0.2">
      <c r="E27" s="239" t="s">
        <v>17</v>
      </c>
      <c r="F27" s="240"/>
      <c r="G27" s="248"/>
      <c r="H27" s="244"/>
      <c r="I27" s="250"/>
      <c r="J27" s="250"/>
      <c r="K27" s="251"/>
      <c r="L27" s="253"/>
      <c r="M27" s="255"/>
      <c r="N27" s="243" t="s">
        <v>44</v>
      </c>
      <c r="O27" s="173" t="s">
        <v>54</v>
      </c>
      <c r="P27" s="173" t="s">
        <v>55</v>
      </c>
      <c r="Q27" s="173" t="s">
        <v>57</v>
      </c>
      <c r="R27" s="213" t="s">
        <v>138</v>
      </c>
      <c r="S27" s="213" t="s">
        <v>139</v>
      </c>
      <c r="T27" s="258"/>
      <c r="U27" s="260"/>
    </row>
    <row r="28" spans="3:22" ht="49.8" x14ac:dyDescent="0.2">
      <c r="E28" s="241"/>
      <c r="F28" s="242"/>
      <c r="G28" s="248"/>
      <c r="H28" s="244"/>
      <c r="I28" s="250"/>
      <c r="J28" s="250"/>
      <c r="K28" s="251"/>
      <c r="L28" s="253"/>
      <c r="M28" s="255"/>
      <c r="N28" s="244"/>
      <c r="O28" s="174" t="s">
        <v>21</v>
      </c>
      <c r="P28" s="174" t="s">
        <v>59</v>
      </c>
      <c r="Q28" s="174" t="s">
        <v>58</v>
      </c>
      <c r="R28" s="207" t="s">
        <v>49</v>
      </c>
      <c r="S28" s="207" t="s">
        <v>140</v>
      </c>
      <c r="T28" s="258"/>
      <c r="U28" s="260"/>
    </row>
    <row r="29" spans="3:22" x14ac:dyDescent="0.2">
      <c r="E29" s="241"/>
      <c r="F29" s="242"/>
      <c r="G29" s="248"/>
      <c r="H29" s="244"/>
      <c r="I29" s="250"/>
      <c r="J29" s="250"/>
      <c r="K29" s="243"/>
      <c r="L29" s="253"/>
      <c r="M29" s="184">
        <v>46172</v>
      </c>
      <c r="N29" s="185"/>
      <c r="O29" s="185"/>
      <c r="P29" s="185"/>
      <c r="Q29" s="185"/>
      <c r="R29" s="186"/>
      <c r="S29" s="186"/>
      <c r="T29" s="187">
        <v>46173</v>
      </c>
      <c r="U29" s="186"/>
    </row>
    <row r="30" spans="3:22" x14ac:dyDescent="0.2">
      <c r="E30" s="177"/>
      <c r="F30" s="178"/>
      <c r="G30" s="179"/>
      <c r="H30" s="180"/>
      <c r="I30" s="181"/>
      <c r="J30" s="181"/>
      <c r="K30" s="182"/>
      <c r="L30" s="183"/>
      <c r="M30" s="155">
        <f>H58</f>
        <v>8000</v>
      </c>
      <c r="N30" s="168">
        <f>H57</f>
        <v>8000</v>
      </c>
      <c r="O30" s="169"/>
      <c r="P30" s="169"/>
      <c r="Q30" s="170"/>
      <c r="R30" s="156">
        <f>H60</f>
        <v>8000</v>
      </c>
      <c r="S30" s="156">
        <v>12000</v>
      </c>
      <c r="T30" s="167"/>
      <c r="U30" s="167"/>
    </row>
    <row r="31" spans="3:22" s="6" customFormat="1" x14ac:dyDescent="0.2">
      <c r="D31" s="49" t="s">
        <v>10</v>
      </c>
      <c r="E31" s="17" t="s">
        <v>4</v>
      </c>
      <c r="F31" s="12" t="s">
        <v>5</v>
      </c>
      <c r="G31" s="96" t="s">
        <v>9</v>
      </c>
      <c r="H31" s="157" t="s">
        <v>21</v>
      </c>
      <c r="I31" s="97" t="s">
        <v>7</v>
      </c>
      <c r="J31" s="163"/>
      <c r="K31" s="98"/>
      <c r="L31" s="31" t="s">
        <v>115</v>
      </c>
      <c r="M31" s="164">
        <v>1</v>
      </c>
      <c r="N31" s="71">
        <v>1</v>
      </c>
      <c r="O31" s="68">
        <v>1</v>
      </c>
      <c r="P31" s="68">
        <v>1</v>
      </c>
      <c r="Q31" s="68">
        <v>1</v>
      </c>
      <c r="R31" s="71">
        <v>1</v>
      </c>
      <c r="S31" s="68">
        <v>1</v>
      </c>
      <c r="T31" s="68">
        <v>1</v>
      </c>
      <c r="U31" s="99">
        <v>1</v>
      </c>
      <c r="V31" s="65"/>
    </row>
    <row r="32" spans="3:22" s="6" customFormat="1" x14ac:dyDescent="0.2">
      <c r="D32" s="49" t="s">
        <v>10</v>
      </c>
      <c r="E32" s="31" t="s">
        <v>90</v>
      </c>
      <c r="F32" s="32" t="s">
        <v>91</v>
      </c>
      <c r="G32" s="42" t="s">
        <v>9</v>
      </c>
      <c r="H32" s="13" t="s">
        <v>18</v>
      </c>
      <c r="I32" s="163"/>
      <c r="J32" s="45" t="s">
        <v>7</v>
      </c>
      <c r="K32" s="165">
        <v>5420</v>
      </c>
      <c r="L32" s="31" t="s">
        <v>114</v>
      </c>
      <c r="M32" s="68">
        <v>1</v>
      </c>
      <c r="N32" s="68">
        <v>1</v>
      </c>
      <c r="O32" s="166"/>
      <c r="P32" s="166"/>
      <c r="Q32" s="166"/>
      <c r="R32" s="71">
        <v>1</v>
      </c>
      <c r="S32" s="30"/>
      <c r="T32" s="30">
        <v>1</v>
      </c>
      <c r="U32" s="71">
        <v>1</v>
      </c>
      <c r="V32" s="65"/>
    </row>
    <row r="33" spans="3:22" s="6" customFormat="1" ht="18" thickBot="1" x14ac:dyDescent="0.25">
      <c r="C33" s="67" t="s">
        <v>40</v>
      </c>
      <c r="D33" s="49" t="s">
        <v>10</v>
      </c>
      <c r="E33" s="18" t="s">
        <v>19</v>
      </c>
      <c r="F33" s="19" t="s">
        <v>25</v>
      </c>
      <c r="G33" s="43" t="s">
        <v>20</v>
      </c>
      <c r="H33" s="14" t="s">
        <v>26</v>
      </c>
      <c r="I33" s="44" t="s">
        <v>7</v>
      </c>
      <c r="J33" s="46"/>
      <c r="K33" s="91"/>
      <c r="L33" s="15" t="s">
        <v>122</v>
      </c>
      <c r="M33" s="95">
        <v>1</v>
      </c>
      <c r="N33" s="95">
        <v>1</v>
      </c>
      <c r="O33" s="166"/>
      <c r="P33" s="166"/>
      <c r="Q33" s="166"/>
      <c r="R33" s="16">
        <v>1</v>
      </c>
      <c r="S33" s="88"/>
      <c r="T33" s="16">
        <v>1</v>
      </c>
      <c r="U33" s="16">
        <v>1</v>
      </c>
      <c r="V33" s="204" t="s">
        <v>132</v>
      </c>
    </row>
    <row r="34" spans="3:22" ht="18" thickTop="1" x14ac:dyDescent="0.2">
      <c r="C34" s="115" t="str">
        <f t="shared" ref="C34:C43" si="8">IF(E34="","",$E$2)</f>
        <v/>
      </c>
      <c r="D34" s="49">
        <v>1</v>
      </c>
      <c r="E34" s="7"/>
      <c r="F34" s="120" t="str">
        <f t="shared" ref="F34:F43" si="9">PHONETIC(E34)</f>
        <v/>
      </c>
      <c r="G34" s="100"/>
      <c r="H34" s="13"/>
      <c r="I34" s="158"/>
      <c r="J34" s="7"/>
      <c r="K34" s="7"/>
      <c r="L34" s="92"/>
      <c r="M34" s="132">
        <f>IF(OR(H34=$H$32,H34=$H$33),"1",0)</f>
        <v>0</v>
      </c>
      <c r="N34" s="133">
        <f>IF(H34="ROTEX",1,0)</f>
        <v>0</v>
      </c>
      <c r="O34" s="74"/>
      <c r="P34" s="74"/>
      <c r="Q34" s="74"/>
      <c r="R34" s="132">
        <f>IF(OR(H34=$H$32,H34=$H$33),"1",0)</f>
        <v>0</v>
      </c>
      <c r="S34" s="162"/>
      <c r="T34" s="73"/>
      <c r="U34" s="127" t="str">
        <f t="shared" ref="U34:U43" si="10">IF($E34&lt;&gt;"",1,"")</f>
        <v/>
      </c>
      <c r="V34" s="197">
        <f>$M$30*M34+$N$30*N34+$R$30*R34+$S$30*S34</f>
        <v>0</v>
      </c>
    </row>
    <row r="35" spans="3:22" x14ac:dyDescent="0.2">
      <c r="C35" s="115" t="str">
        <f t="shared" si="8"/>
        <v/>
      </c>
      <c r="D35" s="49">
        <v>2</v>
      </c>
      <c r="E35" s="9"/>
      <c r="F35" s="120" t="str">
        <f t="shared" si="9"/>
        <v/>
      </c>
      <c r="G35" s="101"/>
      <c r="H35" s="13"/>
      <c r="I35" s="158"/>
      <c r="J35" s="9"/>
      <c r="K35" s="9"/>
      <c r="L35" s="93"/>
      <c r="M35" s="132">
        <f t="shared" ref="M35:M43" si="11">IF(OR(H35=$H$32,H35=$H$33),"1",0)</f>
        <v>0</v>
      </c>
      <c r="N35" s="133">
        <f t="shared" ref="N35:N43" si="12">IF(H35="ROTEX",1,0)</f>
        <v>0</v>
      </c>
      <c r="O35" s="37"/>
      <c r="P35" s="37"/>
      <c r="Q35" s="37"/>
      <c r="R35" s="132">
        <f t="shared" ref="R35:R43" si="13">IF(OR(H35=$H$32,H35=$H$33),"1",0)</f>
        <v>0</v>
      </c>
      <c r="S35" s="162"/>
      <c r="T35" s="73"/>
      <c r="U35" s="128" t="str">
        <f t="shared" si="10"/>
        <v/>
      </c>
      <c r="V35" s="197">
        <f t="shared" ref="V35:V43" si="14">$M$30*M35+$N$30*N35+$R$30*R35+$S$30*S35</f>
        <v>0</v>
      </c>
    </row>
    <row r="36" spans="3:22" x14ac:dyDescent="0.2">
      <c r="C36" s="115" t="str">
        <f t="shared" si="8"/>
        <v/>
      </c>
      <c r="D36" s="49">
        <v>3</v>
      </c>
      <c r="E36" s="9"/>
      <c r="F36" s="120" t="str">
        <f t="shared" si="9"/>
        <v/>
      </c>
      <c r="G36" s="100"/>
      <c r="H36" s="13"/>
      <c r="I36" s="158"/>
      <c r="J36" s="9"/>
      <c r="K36" s="9"/>
      <c r="L36" s="93"/>
      <c r="M36" s="132">
        <f t="shared" si="11"/>
        <v>0</v>
      </c>
      <c r="N36" s="133">
        <f t="shared" si="12"/>
        <v>0</v>
      </c>
      <c r="O36" s="37"/>
      <c r="P36" s="37"/>
      <c r="Q36" s="37"/>
      <c r="R36" s="132">
        <f t="shared" si="13"/>
        <v>0</v>
      </c>
      <c r="S36" s="162"/>
      <c r="T36" s="73"/>
      <c r="U36" s="128" t="str">
        <f t="shared" si="10"/>
        <v/>
      </c>
      <c r="V36" s="197">
        <f t="shared" si="14"/>
        <v>0</v>
      </c>
    </row>
    <row r="37" spans="3:22" x14ac:dyDescent="0.2">
      <c r="C37" s="115" t="str">
        <f t="shared" si="8"/>
        <v/>
      </c>
      <c r="D37" s="49">
        <v>4</v>
      </c>
      <c r="E37" s="9"/>
      <c r="F37" s="120" t="str">
        <f t="shared" si="9"/>
        <v/>
      </c>
      <c r="G37" s="101"/>
      <c r="H37" s="13"/>
      <c r="I37" s="158"/>
      <c r="J37" s="9"/>
      <c r="K37" s="9"/>
      <c r="L37" s="93"/>
      <c r="M37" s="132">
        <f t="shared" si="11"/>
        <v>0</v>
      </c>
      <c r="N37" s="133">
        <f t="shared" si="12"/>
        <v>0</v>
      </c>
      <c r="O37" s="37"/>
      <c r="P37" s="37"/>
      <c r="Q37" s="37"/>
      <c r="R37" s="132">
        <f t="shared" si="13"/>
        <v>0</v>
      </c>
      <c r="S37" s="162"/>
      <c r="T37" s="73"/>
      <c r="U37" s="128" t="str">
        <f t="shared" si="10"/>
        <v/>
      </c>
      <c r="V37" s="197">
        <f t="shared" si="14"/>
        <v>0</v>
      </c>
    </row>
    <row r="38" spans="3:22" x14ac:dyDescent="0.2">
      <c r="C38" s="115" t="str">
        <f t="shared" si="8"/>
        <v/>
      </c>
      <c r="D38" s="49">
        <v>5</v>
      </c>
      <c r="E38" s="9"/>
      <c r="F38" s="120" t="str">
        <f t="shared" si="9"/>
        <v/>
      </c>
      <c r="G38" s="100"/>
      <c r="H38" s="13"/>
      <c r="I38" s="158"/>
      <c r="J38" s="9"/>
      <c r="K38" s="9"/>
      <c r="L38" s="93"/>
      <c r="M38" s="132">
        <f t="shared" si="11"/>
        <v>0</v>
      </c>
      <c r="N38" s="133">
        <f t="shared" si="12"/>
        <v>0</v>
      </c>
      <c r="O38" s="37"/>
      <c r="P38" s="37"/>
      <c r="Q38" s="37"/>
      <c r="R38" s="132">
        <f t="shared" si="13"/>
        <v>0</v>
      </c>
      <c r="S38" s="162"/>
      <c r="T38" s="73"/>
      <c r="U38" s="128" t="str">
        <f t="shared" si="10"/>
        <v/>
      </c>
      <c r="V38" s="197">
        <f t="shared" si="14"/>
        <v>0</v>
      </c>
    </row>
    <row r="39" spans="3:22" x14ac:dyDescent="0.2">
      <c r="C39" s="115" t="str">
        <f t="shared" si="8"/>
        <v/>
      </c>
      <c r="D39" s="49">
        <v>6</v>
      </c>
      <c r="E39" s="9"/>
      <c r="F39" s="120" t="str">
        <f t="shared" si="9"/>
        <v/>
      </c>
      <c r="G39" s="100"/>
      <c r="H39" s="13"/>
      <c r="I39" s="158"/>
      <c r="J39" s="9"/>
      <c r="K39" s="9"/>
      <c r="L39" s="93"/>
      <c r="M39" s="132">
        <f t="shared" si="11"/>
        <v>0</v>
      </c>
      <c r="N39" s="133">
        <f t="shared" si="12"/>
        <v>0</v>
      </c>
      <c r="O39" s="37"/>
      <c r="P39" s="37"/>
      <c r="Q39" s="37"/>
      <c r="R39" s="132">
        <f t="shared" si="13"/>
        <v>0</v>
      </c>
      <c r="S39" s="162"/>
      <c r="T39" s="73"/>
      <c r="U39" s="128" t="str">
        <f t="shared" si="10"/>
        <v/>
      </c>
      <c r="V39" s="197">
        <f t="shared" si="14"/>
        <v>0</v>
      </c>
    </row>
    <row r="40" spans="3:22" x14ac:dyDescent="0.2">
      <c r="C40" s="115" t="str">
        <f t="shared" si="8"/>
        <v/>
      </c>
      <c r="D40" s="49">
        <v>7</v>
      </c>
      <c r="E40" s="9"/>
      <c r="F40" s="120" t="str">
        <f t="shared" si="9"/>
        <v/>
      </c>
      <c r="G40" s="100"/>
      <c r="H40" s="13"/>
      <c r="I40" s="158"/>
      <c r="J40" s="9"/>
      <c r="K40" s="9"/>
      <c r="L40" s="93"/>
      <c r="M40" s="132">
        <f t="shared" si="11"/>
        <v>0</v>
      </c>
      <c r="N40" s="133">
        <f t="shared" si="12"/>
        <v>0</v>
      </c>
      <c r="O40" s="37"/>
      <c r="P40" s="37"/>
      <c r="Q40" s="37"/>
      <c r="R40" s="132">
        <f t="shared" si="13"/>
        <v>0</v>
      </c>
      <c r="S40" s="162"/>
      <c r="T40" s="73"/>
      <c r="U40" s="128" t="str">
        <f t="shared" si="10"/>
        <v/>
      </c>
      <c r="V40" s="197">
        <f t="shared" si="14"/>
        <v>0</v>
      </c>
    </row>
    <row r="41" spans="3:22" x14ac:dyDescent="0.2">
      <c r="C41" s="115" t="str">
        <f t="shared" si="8"/>
        <v/>
      </c>
      <c r="D41" s="49">
        <v>8</v>
      </c>
      <c r="E41" s="9"/>
      <c r="F41" s="120" t="str">
        <f t="shared" si="9"/>
        <v/>
      </c>
      <c r="G41" s="101"/>
      <c r="H41" s="157"/>
      <c r="I41" s="158"/>
      <c r="J41" s="9"/>
      <c r="K41" s="9"/>
      <c r="L41" s="93"/>
      <c r="M41" s="132">
        <f t="shared" si="11"/>
        <v>0</v>
      </c>
      <c r="N41" s="133">
        <f t="shared" si="12"/>
        <v>0</v>
      </c>
      <c r="O41" s="37"/>
      <c r="P41" s="37"/>
      <c r="Q41" s="37"/>
      <c r="R41" s="132">
        <f t="shared" si="13"/>
        <v>0</v>
      </c>
      <c r="S41" s="162"/>
      <c r="T41" s="73"/>
      <c r="U41" s="128" t="str">
        <f t="shared" si="10"/>
        <v/>
      </c>
      <c r="V41" s="197">
        <f t="shared" si="14"/>
        <v>0</v>
      </c>
    </row>
    <row r="42" spans="3:22" x14ac:dyDescent="0.2">
      <c r="C42" s="115" t="str">
        <f t="shared" si="8"/>
        <v/>
      </c>
      <c r="D42" s="49">
        <v>9</v>
      </c>
      <c r="E42" s="9"/>
      <c r="F42" s="120" t="str">
        <f t="shared" si="9"/>
        <v/>
      </c>
      <c r="G42" s="101"/>
      <c r="H42" s="157"/>
      <c r="I42" s="158"/>
      <c r="J42" s="9"/>
      <c r="K42" s="9"/>
      <c r="L42" s="93"/>
      <c r="M42" s="132">
        <f t="shared" si="11"/>
        <v>0</v>
      </c>
      <c r="N42" s="133">
        <f t="shared" si="12"/>
        <v>0</v>
      </c>
      <c r="O42" s="37"/>
      <c r="P42" s="37"/>
      <c r="Q42" s="37"/>
      <c r="R42" s="132">
        <f t="shared" si="13"/>
        <v>0</v>
      </c>
      <c r="S42" s="73"/>
      <c r="T42" s="73"/>
      <c r="U42" s="128" t="str">
        <f t="shared" si="10"/>
        <v/>
      </c>
      <c r="V42" s="197">
        <f t="shared" si="14"/>
        <v>0</v>
      </c>
    </row>
    <row r="43" spans="3:22" ht="18" thickBot="1" x14ac:dyDescent="0.25">
      <c r="C43" s="115" t="str">
        <f t="shared" si="8"/>
        <v/>
      </c>
      <c r="D43" s="49">
        <v>10</v>
      </c>
      <c r="E43" s="27"/>
      <c r="F43" s="120" t="str">
        <f t="shared" si="9"/>
        <v/>
      </c>
      <c r="G43" s="101"/>
      <c r="H43" s="14"/>
      <c r="I43" s="159"/>
      <c r="J43" s="27"/>
      <c r="K43" s="27"/>
      <c r="L43" s="94"/>
      <c r="M43" s="161">
        <f t="shared" si="11"/>
        <v>0</v>
      </c>
      <c r="N43" s="133">
        <f t="shared" si="12"/>
        <v>0</v>
      </c>
      <c r="O43" s="72"/>
      <c r="P43" s="58"/>
      <c r="Q43" s="58"/>
      <c r="R43" s="132">
        <f t="shared" si="13"/>
        <v>0</v>
      </c>
      <c r="S43" s="58"/>
      <c r="T43" s="58"/>
      <c r="U43" s="129" t="str">
        <f t="shared" si="10"/>
        <v/>
      </c>
      <c r="V43" s="193">
        <f t="shared" si="14"/>
        <v>0</v>
      </c>
    </row>
    <row r="44" spans="3:22" ht="18" thickTop="1" x14ac:dyDescent="0.2">
      <c r="E44" s="119"/>
      <c r="F44" s="25" t="s">
        <v>8</v>
      </c>
      <c r="G44" s="116">
        <f>COUNTA(E34:E43)</f>
        <v>0</v>
      </c>
      <c r="H44" s="79"/>
      <c r="I44" s="118"/>
      <c r="J44" s="118"/>
      <c r="K44" s="118"/>
      <c r="L44" s="118"/>
      <c r="M44" s="160">
        <f>COUNTIF(M34:M43,M31)</f>
        <v>0</v>
      </c>
      <c r="N44" s="198">
        <f>COUNTIF(N34:N43,N31)</f>
        <v>0</v>
      </c>
      <c r="O44" s="116">
        <f t="shared" ref="O44:T44" si="15">COUNTIF(O34:O43,O31)</f>
        <v>0</v>
      </c>
      <c r="P44" s="116">
        <f>COUNTIF(P34:P43,P31)</f>
        <v>0</v>
      </c>
      <c r="Q44" s="116">
        <f>COUNTIF(Q34:Q43,Q31)</f>
        <v>0</v>
      </c>
      <c r="R44" s="196">
        <f t="shared" si="15"/>
        <v>0</v>
      </c>
      <c r="S44" s="196">
        <f t="shared" si="15"/>
        <v>0</v>
      </c>
      <c r="T44" s="116">
        <f t="shared" si="15"/>
        <v>0</v>
      </c>
      <c r="U44" s="116">
        <f>COUNTIF(U34:U43,U31)</f>
        <v>0</v>
      </c>
      <c r="V44" s="197">
        <f>SUM(V34:V43)</f>
        <v>0</v>
      </c>
    </row>
    <row r="45" spans="3:22" x14ac:dyDescent="0.2"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4"/>
      <c r="T45" s="24"/>
      <c r="U45" s="24"/>
      <c r="V45" s="24"/>
    </row>
    <row r="46" spans="3:22" x14ac:dyDescent="0.2">
      <c r="F46" s="24"/>
      <c r="G46" s="24"/>
      <c r="H46" s="24"/>
      <c r="I46" s="24"/>
      <c r="J46" s="24"/>
      <c r="K46" s="24"/>
      <c r="L46" s="24"/>
      <c r="M46" s="24"/>
      <c r="N46" s="24"/>
      <c r="O46" s="190" t="s">
        <v>54</v>
      </c>
      <c r="P46" s="190" t="s">
        <v>55</v>
      </c>
      <c r="Q46" s="190" t="s">
        <v>57</v>
      </c>
      <c r="R46" s="24"/>
      <c r="S46" s="24"/>
      <c r="T46" s="24"/>
      <c r="V46" s="24"/>
    </row>
    <row r="47" spans="3:22" ht="28.8" x14ac:dyDescent="0.2">
      <c r="D47" s="140" t="s">
        <v>46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91" t="s">
        <v>129</v>
      </c>
      <c r="O47" s="189">
        <f>O22+O44</f>
        <v>0</v>
      </c>
      <c r="P47" s="189">
        <f t="shared" ref="P47:Q47" si="16">P22+P44</f>
        <v>0</v>
      </c>
      <c r="Q47" s="189">
        <f t="shared" si="16"/>
        <v>0</v>
      </c>
      <c r="R47" s="47"/>
      <c r="S47" s="47"/>
      <c r="T47" s="47"/>
      <c r="U47" s="188" t="s">
        <v>134</v>
      </c>
      <c r="V47" s="199" t="e">
        <f>V22+V44</f>
        <v>#VALUE!</v>
      </c>
    </row>
    <row r="48" spans="3:22" ht="26.4" x14ac:dyDescent="0.2">
      <c r="D48" s="48" t="s">
        <v>22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8"/>
      <c r="P48" s="28"/>
      <c r="Q48" s="28"/>
      <c r="R48" s="48"/>
      <c r="S48" s="48"/>
      <c r="T48" s="48"/>
      <c r="U48" s="206" t="s">
        <v>135</v>
      </c>
      <c r="V48" s="200" t="e">
        <f>IF(V47-K63&lt;&gt;0,"NO","OK")</f>
        <v>#VALUE!</v>
      </c>
    </row>
    <row r="49" spans="4:22" ht="27" thickBot="1" x14ac:dyDescent="0.25"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4:22" x14ac:dyDescent="0.2">
      <c r="E50" s="261">
        <f>E2</f>
        <v>9999</v>
      </c>
      <c r="F50" s="24"/>
    </row>
    <row r="51" spans="4:22" x14ac:dyDescent="0.2">
      <c r="E51" s="262"/>
      <c r="F51" s="1" t="s">
        <v>0</v>
      </c>
    </row>
    <row r="52" spans="4:22" ht="18" thickBot="1" x14ac:dyDescent="0.25">
      <c r="E52" s="263"/>
      <c r="F52" s="3"/>
    </row>
    <row r="53" spans="4:22" ht="34.799999999999997" x14ac:dyDescent="0.2">
      <c r="E53" s="141" t="s">
        <v>64</v>
      </c>
      <c r="F53" s="142"/>
      <c r="G53" s="142"/>
      <c r="H53" s="142"/>
      <c r="I53" s="142"/>
      <c r="J53" s="142"/>
      <c r="K53" s="142"/>
    </row>
    <row r="54" spans="4:22" x14ac:dyDescent="0.2">
      <c r="E54" s="10" t="s">
        <v>15</v>
      </c>
      <c r="F54" s="264">
        <f>E2</f>
        <v>9999</v>
      </c>
      <c r="G54" s="264"/>
      <c r="H54" s="35" t="s">
        <v>16</v>
      </c>
      <c r="I54" s="137"/>
      <c r="J54" s="138"/>
      <c r="K54" s="139"/>
      <c r="L54" s="1"/>
    </row>
    <row r="55" spans="4:22" x14ac:dyDescent="0.2">
      <c r="E55" s="10" t="s">
        <v>14</v>
      </c>
      <c r="F55" s="265" t="s">
        <v>13</v>
      </c>
      <c r="G55" s="265"/>
      <c r="H55" s="35" t="s">
        <v>56</v>
      </c>
      <c r="I55" s="10" t="s">
        <v>11</v>
      </c>
      <c r="J55" s="10"/>
      <c r="K55" s="10" t="s">
        <v>12</v>
      </c>
      <c r="L55" s="1"/>
    </row>
    <row r="56" spans="4:22" x14ac:dyDescent="0.2">
      <c r="E56" s="266" t="s">
        <v>28</v>
      </c>
      <c r="F56" s="264" t="s">
        <v>52</v>
      </c>
      <c r="G56" s="264"/>
      <c r="H56" s="34">
        <v>13000</v>
      </c>
      <c r="I56" s="39">
        <f>$G$22</f>
        <v>0</v>
      </c>
      <c r="J56" s="39"/>
      <c r="K56" s="124">
        <f>H56*I56</f>
        <v>0</v>
      </c>
      <c r="L56" s="1"/>
    </row>
    <row r="57" spans="4:22" x14ac:dyDescent="0.2">
      <c r="E57" s="267"/>
      <c r="F57" s="266" t="s">
        <v>62</v>
      </c>
      <c r="G57" s="266"/>
      <c r="H57" s="108">
        <v>8000</v>
      </c>
      <c r="I57" s="39">
        <f>$N$44</f>
        <v>0</v>
      </c>
      <c r="J57" s="39"/>
      <c r="K57" s="124">
        <f t="shared" ref="K57:K62" si="17">H57*I57</f>
        <v>0</v>
      </c>
      <c r="L57" s="1"/>
    </row>
    <row r="58" spans="4:22" x14ac:dyDescent="0.2">
      <c r="E58" s="11" t="s">
        <v>51</v>
      </c>
      <c r="F58" s="264" t="s">
        <v>61</v>
      </c>
      <c r="G58" s="264"/>
      <c r="H58" s="40">
        <v>8000</v>
      </c>
      <c r="I58" s="39">
        <f>$M$44</f>
        <v>0</v>
      </c>
      <c r="J58" s="39"/>
      <c r="K58" s="124">
        <f t="shared" si="17"/>
        <v>0</v>
      </c>
      <c r="L58" s="1"/>
    </row>
    <row r="59" spans="4:22" x14ac:dyDescent="0.2">
      <c r="E59" s="89" t="s">
        <v>35</v>
      </c>
      <c r="F59" s="268" t="s">
        <v>52</v>
      </c>
      <c r="G59" s="268"/>
      <c r="H59" s="109">
        <v>12000</v>
      </c>
      <c r="I59" s="39">
        <f>$S$22+$S$44</f>
        <v>0</v>
      </c>
      <c r="J59" s="39"/>
      <c r="K59" s="124">
        <f t="shared" si="17"/>
        <v>0</v>
      </c>
      <c r="L59" s="1"/>
    </row>
    <row r="60" spans="4:22" x14ac:dyDescent="0.2">
      <c r="E60" s="11" t="s">
        <v>36</v>
      </c>
      <c r="F60" s="269" t="s">
        <v>63</v>
      </c>
      <c r="G60" s="269"/>
      <c r="H60" s="34">
        <v>8000</v>
      </c>
      <c r="I60" s="39">
        <f>$R$44</f>
        <v>0</v>
      </c>
      <c r="J60" s="39"/>
      <c r="K60" s="124">
        <f t="shared" si="17"/>
        <v>0</v>
      </c>
      <c r="L60" s="1"/>
    </row>
    <row r="61" spans="4:22" x14ac:dyDescent="0.2">
      <c r="E61" s="63" t="s">
        <v>37</v>
      </c>
      <c r="F61" s="270" t="s">
        <v>39</v>
      </c>
      <c r="G61" s="271"/>
      <c r="H61" s="40">
        <v>15000</v>
      </c>
      <c r="I61" s="39">
        <f>$K$22</f>
        <v>0</v>
      </c>
      <c r="J61" s="39"/>
      <c r="K61" s="124">
        <f t="shared" si="17"/>
        <v>0</v>
      </c>
      <c r="L61" s="1"/>
    </row>
    <row r="62" spans="4:22" ht="18" thickBot="1" x14ac:dyDescent="0.25">
      <c r="E62" s="64" t="s">
        <v>38</v>
      </c>
      <c r="F62" s="272" t="s">
        <v>52</v>
      </c>
      <c r="G62" s="273"/>
      <c r="H62" s="218">
        <v>10000</v>
      </c>
      <c r="I62" s="130">
        <f>$L$22</f>
        <v>0</v>
      </c>
      <c r="J62" s="130"/>
      <c r="K62" s="125">
        <f t="shared" si="17"/>
        <v>0</v>
      </c>
      <c r="L62" s="1"/>
    </row>
    <row r="63" spans="4:22" ht="18" thickTop="1" x14ac:dyDescent="0.2">
      <c r="H63" s="205" t="s">
        <v>137</v>
      </c>
      <c r="I63" s="90">
        <f>SUM(I56:I62)</f>
        <v>0</v>
      </c>
      <c r="J63" s="36" t="s">
        <v>29</v>
      </c>
      <c r="K63" s="126">
        <f>SUM(K56:K62)</f>
        <v>0</v>
      </c>
      <c r="L63" s="1"/>
      <c r="M63" s="69"/>
    </row>
    <row r="65" spans="10:22" x14ac:dyDescent="0.2">
      <c r="K65" s="194"/>
    </row>
    <row r="66" spans="10:22" x14ac:dyDescent="0.2">
      <c r="J66" s="1"/>
      <c r="K66" s="195"/>
      <c r="L66" s="1"/>
    </row>
    <row r="67" spans="10:22" x14ac:dyDescent="0.2">
      <c r="J67" s="1"/>
      <c r="K67" s="195"/>
      <c r="L67" s="1"/>
    </row>
    <row r="68" spans="10:22" x14ac:dyDescent="0.2">
      <c r="V68" s="38"/>
    </row>
    <row r="69" spans="10:22" x14ac:dyDescent="0.2">
      <c r="V69" s="38"/>
    </row>
  </sheetData>
  <mergeCells count="38">
    <mergeCell ref="F59:G59"/>
    <mergeCell ref="F60:G60"/>
    <mergeCell ref="F61:G61"/>
    <mergeCell ref="F62:G62"/>
    <mergeCell ref="F55:G55"/>
    <mergeCell ref="E56:E57"/>
    <mergeCell ref="F56:G56"/>
    <mergeCell ref="F57:G57"/>
    <mergeCell ref="F58:G58"/>
    <mergeCell ref="R26:S26"/>
    <mergeCell ref="T26:T28"/>
    <mergeCell ref="U26:U28"/>
    <mergeCell ref="E50:E52"/>
    <mergeCell ref="F54:G54"/>
    <mergeCell ref="E27:F29"/>
    <mergeCell ref="N27:N28"/>
    <mergeCell ref="E24:H25"/>
    <mergeCell ref="G26:G29"/>
    <mergeCell ref="H26:H29"/>
    <mergeCell ref="I26:I29"/>
    <mergeCell ref="J26:J29"/>
    <mergeCell ref="K26:K29"/>
    <mergeCell ref="L26:L29"/>
    <mergeCell ref="M26:M28"/>
    <mergeCell ref="L6:L8"/>
    <mergeCell ref="N6:Q6"/>
    <mergeCell ref="T6:T8"/>
    <mergeCell ref="U6:U8"/>
    <mergeCell ref="M7:M8"/>
    <mergeCell ref="N7:N8"/>
    <mergeCell ref="R7:R8"/>
    <mergeCell ref="S7:S8"/>
    <mergeCell ref="K6:K8"/>
    <mergeCell ref="E2:E3"/>
    <mergeCell ref="G6:G9"/>
    <mergeCell ref="H6:H9"/>
    <mergeCell ref="I6:I9"/>
    <mergeCell ref="J6:J9"/>
  </mergeCells>
  <phoneticPr fontId="1"/>
  <dataValidations count="3">
    <dataValidation type="list" allowBlank="1" showInputMessage="1" showErrorMessage="1" sqref="G11" xr:uid="{A82C90B8-E0C7-44C8-AAEA-A491BDA72BEC}">
      <formula1>"男,女"</formula1>
    </dataValidation>
    <dataValidation type="list" allowBlank="1" showInputMessage="1" showErrorMessage="1" sqref="G12:G21 G31:G43" xr:uid="{E4BB48AC-E525-4EB7-9D88-E9FF2B4E13A8}">
      <formula1>"男,女,　"</formula1>
    </dataValidation>
    <dataValidation type="list" allowBlank="1" showInputMessage="1" showErrorMessage="1" sqref="H31:H43" xr:uid="{A2F40883-FC1A-4E7A-A7BD-4520D948081D}">
      <formula1>"ROTEX,INBOUND,派遣候補学生,　　"</formula1>
    </dataValidation>
  </dataValidations>
  <printOptions horizontalCentered="1"/>
  <pageMargins left="0.25" right="0.25" top="0.75" bottom="0.75" header="0.3" footer="0.3"/>
  <pageSetup paperSize="8" scale="75" fitToWidth="0" fitToHeight="0" orientation="landscape" r:id="rId1"/>
  <headerFooter>
    <oddFooter>&amp;C&amp;P / &amp;N</oddFooter>
  </headerFooter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12D4-D8EF-421E-A66E-5A9D3FF21585}">
  <sheetPr>
    <tabColor rgb="FFCCFF33"/>
  </sheetPr>
  <dimension ref="C1:V69"/>
  <sheetViews>
    <sheetView showZeros="0" topLeftCell="A49" zoomScale="80" zoomScaleNormal="80" zoomScaleSheetLayoutView="90" workbookViewId="0">
      <selection activeCell="L65" sqref="L65"/>
    </sheetView>
  </sheetViews>
  <sheetFormatPr defaultColWidth="9" defaultRowHeight="17.399999999999999" x14ac:dyDescent="0.2"/>
  <cols>
    <col min="1" max="1" width="1.21875" style="1" customWidth="1"/>
    <col min="2" max="2" width="11.77734375" style="1" customWidth="1"/>
    <col min="3" max="3" width="9" style="1"/>
    <col min="4" max="4" width="3.6640625" style="2" bestFit="1" customWidth="1"/>
    <col min="5" max="5" width="20.88671875" style="1" bestFit="1" customWidth="1"/>
    <col min="6" max="6" width="15.88671875" style="1" customWidth="1"/>
    <col min="7" max="7" width="9.109375" style="1" customWidth="1"/>
    <col min="8" max="8" width="13.33203125" style="1" customWidth="1"/>
    <col min="9" max="9" width="13.88671875" style="1" customWidth="1"/>
    <col min="10" max="10" width="10.6640625" style="4" customWidth="1"/>
    <col min="11" max="12" width="15.109375" style="4" customWidth="1"/>
    <col min="13" max="13" width="13.109375" style="1" customWidth="1"/>
    <col min="14" max="17" width="11.6640625" style="1" customWidth="1"/>
    <col min="18" max="19" width="13.109375" style="1" customWidth="1"/>
    <col min="20" max="20" width="10.77734375" style="1" customWidth="1"/>
    <col min="21" max="21" width="11.6640625" style="1" customWidth="1"/>
    <col min="22" max="22" width="15" style="1" bestFit="1" customWidth="1"/>
    <col min="23" max="16384" width="9" style="1"/>
  </cols>
  <sheetData>
    <row r="1" spans="3:22" s="23" customFormat="1" ht="29.4" thickBot="1" x14ac:dyDescent="0.25">
      <c r="D1" s="47" t="s">
        <v>42</v>
      </c>
      <c r="E1" s="47"/>
      <c r="F1" s="47"/>
      <c r="G1" s="47"/>
      <c r="H1" s="47"/>
      <c r="I1" s="47"/>
      <c r="J1" s="47"/>
      <c r="K1" s="47"/>
      <c r="L1" s="47"/>
      <c r="M1" s="47"/>
      <c r="N1" s="47"/>
      <c r="R1" s="70"/>
      <c r="S1" s="70"/>
      <c r="T1" s="70"/>
      <c r="U1" s="70"/>
      <c r="V1" s="70"/>
    </row>
    <row r="2" spans="3:22" ht="26.4" x14ac:dyDescent="0.2">
      <c r="E2" s="222">
        <v>9999</v>
      </c>
      <c r="F2" s="24"/>
      <c r="G2" s="1" t="s">
        <v>144</v>
      </c>
      <c r="H2" s="24"/>
      <c r="I2" s="24"/>
      <c r="J2" s="24"/>
      <c r="K2" s="24"/>
      <c r="L2" s="24"/>
      <c r="M2" s="24"/>
      <c r="N2" s="143"/>
      <c r="O2" s="135"/>
      <c r="P2" s="135"/>
      <c r="Q2" s="135"/>
      <c r="R2" s="135"/>
      <c r="S2" s="135"/>
      <c r="T2" s="135"/>
      <c r="U2" s="135"/>
      <c r="V2" s="70"/>
    </row>
    <row r="3" spans="3:22" ht="19.8" thickBot="1" x14ac:dyDescent="0.25">
      <c r="D3" s="76" t="s">
        <v>40</v>
      </c>
      <c r="E3" s="223"/>
      <c r="G3" s="54" t="s">
        <v>145</v>
      </c>
      <c r="H3" s="56"/>
      <c r="I3" s="56"/>
      <c r="J3" s="56"/>
      <c r="K3" s="56"/>
      <c r="L3" s="56"/>
      <c r="M3" s="56"/>
      <c r="N3" s="143" t="s">
        <v>45</v>
      </c>
      <c r="O3" s="135"/>
      <c r="P3" s="135"/>
      <c r="Q3" s="135"/>
      <c r="R3" s="135"/>
      <c r="S3" s="135"/>
      <c r="T3" s="135"/>
      <c r="U3" s="135"/>
      <c r="V3" s="70"/>
    </row>
    <row r="4" spans="3:22" ht="21.6" x14ac:dyDescent="0.6">
      <c r="E4" s="53" t="s">
        <v>53</v>
      </c>
      <c r="F4" s="52"/>
      <c r="G4" s="54"/>
      <c r="H4" s="29"/>
      <c r="J4" s="29"/>
      <c r="K4" s="29"/>
      <c r="L4" s="29"/>
      <c r="N4" s="143" t="s">
        <v>141</v>
      </c>
      <c r="O4" s="70"/>
      <c r="P4" s="70"/>
      <c r="Q4" s="70"/>
      <c r="R4" s="70"/>
      <c r="S4" s="70"/>
      <c r="T4" s="70"/>
      <c r="U4" s="70"/>
      <c r="V4" s="70"/>
    </row>
    <row r="6" spans="3:22" x14ac:dyDescent="0.2">
      <c r="E6" s="78" t="s">
        <v>1</v>
      </c>
      <c r="F6" s="85" t="s">
        <v>2</v>
      </c>
      <c r="G6" s="224" t="s">
        <v>3</v>
      </c>
      <c r="H6" s="227" t="s">
        <v>69</v>
      </c>
      <c r="I6" s="219" t="s">
        <v>131</v>
      </c>
      <c r="J6" s="219" t="s">
        <v>130</v>
      </c>
      <c r="K6" s="219" t="s">
        <v>48</v>
      </c>
      <c r="L6" s="219" t="s">
        <v>47</v>
      </c>
      <c r="M6" s="57" t="s">
        <v>31</v>
      </c>
      <c r="N6" s="230" t="s">
        <v>43</v>
      </c>
      <c r="O6" s="231"/>
      <c r="P6" s="231"/>
      <c r="Q6" s="232"/>
      <c r="R6" s="214"/>
      <c r="S6" s="66" t="s">
        <v>33</v>
      </c>
      <c r="T6" s="219" t="s">
        <v>60</v>
      </c>
      <c r="U6" s="219" t="s">
        <v>41</v>
      </c>
      <c r="V6" s="59"/>
    </row>
    <row r="7" spans="3:22" x14ac:dyDescent="0.2">
      <c r="E7" s="86"/>
      <c r="F7" s="81"/>
      <c r="G7" s="225"/>
      <c r="H7" s="228"/>
      <c r="I7" s="220"/>
      <c r="J7" s="220"/>
      <c r="K7" s="220"/>
      <c r="L7" s="220"/>
      <c r="M7" s="233" t="s">
        <v>27</v>
      </c>
      <c r="N7" s="235" t="s">
        <v>44</v>
      </c>
      <c r="O7" s="131" t="s">
        <v>54</v>
      </c>
      <c r="P7" s="131" t="s">
        <v>55</v>
      </c>
      <c r="Q7" s="131" t="s">
        <v>57</v>
      </c>
      <c r="R7" s="237"/>
      <c r="S7" s="235" t="s">
        <v>30</v>
      </c>
      <c r="T7" s="220"/>
      <c r="U7" s="220"/>
      <c r="V7" s="61"/>
    </row>
    <row r="8" spans="3:22" ht="49.8" x14ac:dyDescent="0.2">
      <c r="E8" s="87" t="s">
        <v>24</v>
      </c>
      <c r="F8" s="84"/>
      <c r="G8" s="225"/>
      <c r="H8" s="228"/>
      <c r="I8" s="220"/>
      <c r="J8" s="220"/>
      <c r="K8" s="221"/>
      <c r="L8" s="221"/>
      <c r="M8" s="234"/>
      <c r="N8" s="236"/>
      <c r="O8" s="77" t="s">
        <v>21</v>
      </c>
      <c r="P8" s="77" t="s">
        <v>59</v>
      </c>
      <c r="Q8" s="77" t="s">
        <v>58</v>
      </c>
      <c r="R8" s="238"/>
      <c r="S8" s="236"/>
      <c r="T8" s="221"/>
      <c r="U8" s="221"/>
      <c r="V8" s="61"/>
    </row>
    <row r="9" spans="3:22" x14ac:dyDescent="0.2">
      <c r="E9" s="82"/>
      <c r="F9" s="83"/>
      <c r="G9" s="226"/>
      <c r="H9" s="229"/>
      <c r="I9" s="221"/>
      <c r="J9" s="221"/>
      <c r="K9" s="146">
        <v>46171</v>
      </c>
      <c r="L9" s="147"/>
      <c r="M9" s="134">
        <v>46172</v>
      </c>
      <c r="N9" s="144">
        <v>46172</v>
      </c>
      <c r="O9" s="208"/>
      <c r="P9" s="208"/>
      <c r="Q9" s="208"/>
      <c r="R9" s="145"/>
      <c r="S9" s="217"/>
      <c r="T9" s="146">
        <v>46173</v>
      </c>
      <c r="U9" s="147"/>
      <c r="V9" s="62"/>
    </row>
    <row r="10" spans="3:22" x14ac:dyDescent="0.2">
      <c r="E10" s="149"/>
      <c r="F10" s="150"/>
      <c r="G10" s="89"/>
      <c r="H10" s="80"/>
      <c r="I10" s="80"/>
      <c r="J10" s="151"/>
      <c r="K10" s="107">
        <f>H61</f>
        <v>15000</v>
      </c>
      <c r="L10" s="107">
        <f>H62</f>
        <v>10000</v>
      </c>
      <c r="M10" s="148"/>
      <c r="N10" s="153">
        <f>H56</f>
        <v>13000</v>
      </c>
      <c r="O10" s="154"/>
      <c r="P10" s="154"/>
      <c r="Q10" s="154"/>
      <c r="R10" s="209"/>
      <c r="S10" s="110">
        <f>H59</f>
        <v>12000</v>
      </c>
      <c r="T10" s="152"/>
      <c r="U10" s="152"/>
      <c r="V10" s="60"/>
    </row>
    <row r="11" spans="3:22" s="6" customFormat="1" ht="19.8" thickBot="1" x14ac:dyDescent="0.25">
      <c r="C11" s="114" t="s">
        <v>40</v>
      </c>
      <c r="D11" s="49" t="s">
        <v>10</v>
      </c>
      <c r="E11" s="18" t="s">
        <v>4</v>
      </c>
      <c r="F11" s="122" t="s">
        <v>5</v>
      </c>
      <c r="G11" s="14" t="s">
        <v>6</v>
      </c>
      <c r="H11" s="14">
        <v>1</v>
      </c>
      <c r="I11" s="19" t="s">
        <v>142</v>
      </c>
      <c r="J11" s="15" t="s">
        <v>7</v>
      </c>
      <c r="K11" s="16">
        <v>1</v>
      </c>
      <c r="L11" s="16">
        <v>1</v>
      </c>
      <c r="M11" s="16">
        <v>1</v>
      </c>
      <c r="N11" s="111">
        <v>1</v>
      </c>
      <c r="O11" s="111">
        <v>1</v>
      </c>
      <c r="P11" s="111">
        <v>1</v>
      </c>
      <c r="Q11" s="111">
        <v>1</v>
      </c>
      <c r="R11" s="55"/>
      <c r="S11" s="16">
        <v>1</v>
      </c>
      <c r="T11" s="16">
        <v>1</v>
      </c>
      <c r="U11" s="16">
        <v>1</v>
      </c>
      <c r="V11" s="203" t="s">
        <v>133</v>
      </c>
    </row>
    <row r="12" spans="3:22" ht="18" thickTop="1" x14ac:dyDescent="0.2">
      <c r="C12" s="115">
        <f>IF(E12="","",$E$2)</f>
        <v>9999</v>
      </c>
      <c r="D12" s="49">
        <v>1</v>
      </c>
      <c r="E12" s="7" t="s">
        <v>101</v>
      </c>
      <c r="F12" s="120" t="str">
        <f t="shared" ref="F12:F21" si="0">PHONETIC(E12)</f>
        <v>ニホン　タロウ</v>
      </c>
      <c r="G12" s="104" t="s">
        <v>9</v>
      </c>
      <c r="H12" s="102">
        <v>1</v>
      </c>
      <c r="I12" s="105" t="s">
        <v>143</v>
      </c>
      <c r="J12" s="7" t="s">
        <v>70</v>
      </c>
      <c r="K12" s="22">
        <v>1</v>
      </c>
      <c r="L12" s="22"/>
      <c r="M12" s="22">
        <v>1</v>
      </c>
      <c r="N12" s="128">
        <f t="shared" ref="N12:N21" si="1">IF($E12&lt;&gt;"",1,"")</f>
        <v>1</v>
      </c>
      <c r="O12" s="22">
        <v>1</v>
      </c>
      <c r="P12" s="73"/>
      <c r="Q12" s="73"/>
      <c r="R12" s="73"/>
      <c r="S12" s="123">
        <f>IF($E12&lt;&gt;"",1,"")</f>
        <v>1</v>
      </c>
      <c r="T12" s="74">
        <v>1</v>
      </c>
      <c r="U12" s="123">
        <f>IF($E12&lt;&gt;"",1,"")</f>
        <v>1</v>
      </c>
      <c r="V12" s="202">
        <f>$K$10*K12+$L$10*L12+$N$10*N12+$S$10*S12</f>
        <v>40000</v>
      </c>
    </row>
    <row r="13" spans="3:22" x14ac:dyDescent="0.2">
      <c r="C13" s="115">
        <f t="shared" ref="C13:C21" si="2">IF(E13="","",$E$2)</f>
        <v>9999</v>
      </c>
      <c r="D13" s="49">
        <v>2</v>
      </c>
      <c r="E13" s="9" t="s">
        <v>102</v>
      </c>
      <c r="F13" s="120" t="str">
        <f t="shared" si="0"/>
        <v>ササキ　ジロウ</v>
      </c>
      <c r="G13" s="21" t="s">
        <v>20</v>
      </c>
      <c r="H13" s="21"/>
      <c r="I13" s="8" t="s">
        <v>72</v>
      </c>
      <c r="J13" s="9" t="s">
        <v>81</v>
      </c>
      <c r="K13" s="37"/>
      <c r="L13" s="37">
        <v>1</v>
      </c>
      <c r="M13" s="37"/>
      <c r="N13" s="128">
        <f t="shared" si="1"/>
        <v>1</v>
      </c>
      <c r="O13" s="22"/>
      <c r="P13" s="73">
        <v>1</v>
      </c>
      <c r="Q13" s="73"/>
      <c r="R13" s="73"/>
      <c r="S13" s="123">
        <f t="shared" ref="S13:S21" si="3">IF($E13&lt;&gt;"",1,"")</f>
        <v>1</v>
      </c>
      <c r="T13" s="37">
        <v>1</v>
      </c>
      <c r="U13" s="123">
        <f t="shared" ref="U13:U21" si="4">IF($E13&lt;&gt;"",1,"")</f>
        <v>1</v>
      </c>
      <c r="V13" s="202">
        <f t="shared" ref="V13:V21" si="5">$K$10*K13+$L$10*L13+$N$10*N13+$S$10*S13</f>
        <v>35000</v>
      </c>
    </row>
    <row r="14" spans="3:22" x14ac:dyDescent="0.2">
      <c r="C14" s="115">
        <f t="shared" si="2"/>
        <v>9999</v>
      </c>
      <c r="D14" s="49">
        <v>3</v>
      </c>
      <c r="E14" s="9" t="s">
        <v>101</v>
      </c>
      <c r="F14" s="120" t="str">
        <f t="shared" si="0"/>
        <v>ニホン　タロウ</v>
      </c>
      <c r="G14" s="21" t="s">
        <v>9</v>
      </c>
      <c r="H14" s="21"/>
      <c r="I14" s="8" t="s">
        <v>73</v>
      </c>
      <c r="J14" s="9" t="s">
        <v>82</v>
      </c>
      <c r="K14" s="37"/>
      <c r="L14" s="37">
        <v>1</v>
      </c>
      <c r="M14" s="37"/>
      <c r="N14" s="128">
        <f t="shared" si="1"/>
        <v>1</v>
      </c>
      <c r="O14" s="22"/>
      <c r="P14" s="73"/>
      <c r="Q14" s="73">
        <v>1</v>
      </c>
      <c r="R14" s="73"/>
      <c r="S14" s="123">
        <f t="shared" si="3"/>
        <v>1</v>
      </c>
      <c r="T14" s="22">
        <v>1</v>
      </c>
      <c r="U14" s="123">
        <f t="shared" si="4"/>
        <v>1</v>
      </c>
      <c r="V14" s="202">
        <f t="shared" si="5"/>
        <v>35000</v>
      </c>
    </row>
    <row r="15" spans="3:22" x14ac:dyDescent="0.2">
      <c r="C15" s="115">
        <f t="shared" si="2"/>
        <v>9999</v>
      </c>
      <c r="D15" s="49">
        <v>4</v>
      </c>
      <c r="E15" s="9" t="s">
        <v>103</v>
      </c>
      <c r="F15" s="120" t="str">
        <f t="shared" si="0"/>
        <v>チバ　ケンジ</v>
      </c>
      <c r="G15" s="21" t="s">
        <v>20</v>
      </c>
      <c r="H15" s="21"/>
      <c r="I15" s="8" t="s">
        <v>74</v>
      </c>
      <c r="J15" s="9" t="s">
        <v>83</v>
      </c>
      <c r="K15" s="37">
        <v>1</v>
      </c>
      <c r="L15" s="37"/>
      <c r="M15" s="37">
        <v>1</v>
      </c>
      <c r="N15" s="128">
        <f t="shared" si="1"/>
        <v>1</v>
      </c>
      <c r="O15" s="22">
        <v>1</v>
      </c>
      <c r="P15" s="73"/>
      <c r="Q15" s="73"/>
      <c r="R15" s="73"/>
      <c r="S15" s="123">
        <f t="shared" si="3"/>
        <v>1</v>
      </c>
      <c r="T15" s="37">
        <v>1</v>
      </c>
      <c r="U15" s="123">
        <f t="shared" si="4"/>
        <v>1</v>
      </c>
      <c r="V15" s="202">
        <f t="shared" si="5"/>
        <v>40000</v>
      </c>
    </row>
    <row r="16" spans="3:22" x14ac:dyDescent="0.2">
      <c r="C16" s="115">
        <f t="shared" si="2"/>
        <v>9999</v>
      </c>
      <c r="D16" s="49">
        <v>5</v>
      </c>
      <c r="E16" s="9" t="s">
        <v>104</v>
      </c>
      <c r="F16" s="120" t="str">
        <f t="shared" si="0"/>
        <v>サイトウ　タダシ</v>
      </c>
      <c r="G16" s="21" t="s">
        <v>9</v>
      </c>
      <c r="H16" s="21"/>
      <c r="I16" s="8" t="s">
        <v>75</v>
      </c>
      <c r="J16" s="9" t="s">
        <v>84</v>
      </c>
      <c r="K16" s="37">
        <v>1</v>
      </c>
      <c r="L16" s="37"/>
      <c r="M16" s="37">
        <v>1</v>
      </c>
      <c r="N16" s="128">
        <f t="shared" si="1"/>
        <v>1</v>
      </c>
      <c r="O16" s="22"/>
      <c r="P16" s="73">
        <v>1</v>
      </c>
      <c r="Q16" s="73"/>
      <c r="R16" s="73"/>
      <c r="S16" s="123">
        <f t="shared" si="3"/>
        <v>1</v>
      </c>
      <c r="T16" s="37">
        <v>1</v>
      </c>
      <c r="U16" s="123">
        <f t="shared" si="4"/>
        <v>1</v>
      </c>
      <c r="V16" s="202">
        <f t="shared" si="5"/>
        <v>40000</v>
      </c>
    </row>
    <row r="17" spans="3:22" x14ac:dyDescent="0.2">
      <c r="C17" s="115">
        <f t="shared" si="2"/>
        <v>9999</v>
      </c>
      <c r="D17" s="49">
        <v>6</v>
      </c>
      <c r="E17" s="9" t="s">
        <v>105</v>
      </c>
      <c r="F17" s="120" t="str">
        <f t="shared" si="0"/>
        <v>タナカ　ユウジ</v>
      </c>
      <c r="G17" s="21" t="s">
        <v>20</v>
      </c>
      <c r="H17" s="21"/>
      <c r="I17" s="8" t="s">
        <v>76</v>
      </c>
      <c r="J17" s="9" t="s">
        <v>85</v>
      </c>
      <c r="K17" s="37">
        <v>1</v>
      </c>
      <c r="L17" s="37"/>
      <c r="M17" s="37">
        <v>1</v>
      </c>
      <c r="N17" s="128">
        <f t="shared" si="1"/>
        <v>1</v>
      </c>
      <c r="O17" s="22"/>
      <c r="P17" s="73"/>
      <c r="Q17" s="73">
        <v>1</v>
      </c>
      <c r="R17" s="73"/>
      <c r="S17" s="123">
        <f t="shared" si="3"/>
        <v>1</v>
      </c>
      <c r="T17" s="37">
        <v>1</v>
      </c>
      <c r="U17" s="123">
        <f t="shared" si="4"/>
        <v>1</v>
      </c>
      <c r="V17" s="202">
        <f t="shared" si="5"/>
        <v>40000</v>
      </c>
    </row>
    <row r="18" spans="3:22" x14ac:dyDescent="0.2">
      <c r="C18" s="115">
        <f t="shared" si="2"/>
        <v>9999</v>
      </c>
      <c r="D18" s="49">
        <v>7</v>
      </c>
      <c r="E18" s="9" t="s">
        <v>71</v>
      </c>
      <c r="F18" s="120" t="str">
        <f t="shared" si="0"/>
        <v>オオトモ　ケンスケ</v>
      </c>
      <c r="G18" s="21" t="s">
        <v>9</v>
      </c>
      <c r="H18" s="21"/>
      <c r="I18" s="8" t="s">
        <v>77</v>
      </c>
      <c r="J18" s="9" t="s">
        <v>86</v>
      </c>
      <c r="K18" s="37">
        <v>1</v>
      </c>
      <c r="L18" s="37"/>
      <c r="M18" s="37"/>
      <c r="N18" s="128">
        <f t="shared" si="1"/>
        <v>1</v>
      </c>
      <c r="O18" s="22">
        <v>1</v>
      </c>
      <c r="P18" s="73"/>
      <c r="Q18" s="73"/>
      <c r="R18" s="73"/>
      <c r="S18" s="123">
        <f t="shared" si="3"/>
        <v>1</v>
      </c>
      <c r="T18" s="37">
        <v>1</v>
      </c>
      <c r="U18" s="123">
        <f t="shared" si="4"/>
        <v>1</v>
      </c>
      <c r="V18" s="202">
        <f t="shared" si="5"/>
        <v>40000</v>
      </c>
    </row>
    <row r="19" spans="3:22" x14ac:dyDescent="0.2">
      <c r="C19" s="115">
        <f t="shared" si="2"/>
        <v>9999</v>
      </c>
      <c r="D19" s="49">
        <v>8</v>
      </c>
      <c r="E19" s="9" t="s">
        <v>106</v>
      </c>
      <c r="F19" s="120" t="str">
        <f t="shared" si="0"/>
        <v>カワムラ　ヤスシ</v>
      </c>
      <c r="G19" s="21" t="s">
        <v>20</v>
      </c>
      <c r="H19" s="21"/>
      <c r="I19" s="8" t="s">
        <v>78</v>
      </c>
      <c r="J19" s="9" t="s">
        <v>87</v>
      </c>
      <c r="K19" s="37"/>
      <c r="L19" s="37">
        <v>1</v>
      </c>
      <c r="M19" s="37">
        <v>1</v>
      </c>
      <c r="N19" s="128">
        <f t="shared" si="1"/>
        <v>1</v>
      </c>
      <c r="O19" s="22"/>
      <c r="P19" s="73">
        <v>1</v>
      </c>
      <c r="Q19" s="73"/>
      <c r="R19" s="73"/>
      <c r="S19" s="123">
        <f t="shared" si="3"/>
        <v>1</v>
      </c>
      <c r="T19" s="37">
        <v>1</v>
      </c>
      <c r="U19" s="123">
        <f t="shared" si="4"/>
        <v>1</v>
      </c>
      <c r="V19" s="202">
        <f t="shared" si="5"/>
        <v>35000</v>
      </c>
    </row>
    <row r="20" spans="3:22" x14ac:dyDescent="0.2">
      <c r="C20" s="115">
        <f t="shared" si="2"/>
        <v>9999</v>
      </c>
      <c r="D20" s="49">
        <v>9</v>
      </c>
      <c r="E20" s="9" t="s">
        <v>107</v>
      </c>
      <c r="F20" s="120" t="str">
        <f t="shared" si="0"/>
        <v>カミヤマ　ショウジ</v>
      </c>
      <c r="G20" s="20" t="s">
        <v>9</v>
      </c>
      <c r="H20" s="21"/>
      <c r="I20" s="8" t="s">
        <v>79</v>
      </c>
      <c r="J20" s="9" t="s">
        <v>88</v>
      </c>
      <c r="K20" s="37"/>
      <c r="L20" s="37"/>
      <c r="M20" s="22"/>
      <c r="N20" s="128">
        <f t="shared" si="1"/>
        <v>1</v>
      </c>
      <c r="O20" s="22"/>
      <c r="P20" s="73"/>
      <c r="Q20" s="73">
        <v>1</v>
      </c>
      <c r="R20" s="73"/>
      <c r="S20" s="123">
        <f t="shared" si="3"/>
        <v>1</v>
      </c>
      <c r="T20" s="22">
        <v>1</v>
      </c>
      <c r="U20" s="123">
        <f t="shared" si="4"/>
        <v>1</v>
      </c>
      <c r="V20" s="202">
        <f t="shared" si="5"/>
        <v>25000</v>
      </c>
    </row>
    <row r="21" spans="3:22" ht="18" thickBot="1" x14ac:dyDescent="0.25">
      <c r="C21" s="115">
        <f t="shared" si="2"/>
        <v>9999</v>
      </c>
      <c r="D21" s="49">
        <v>10</v>
      </c>
      <c r="E21" s="27" t="s">
        <v>108</v>
      </c>
      <c r="F21" s="121" t="str">
        <f t="shared" si="0"/>
        <v>ヤマガタ　イサム</v>
      </c>
      <c r="G21" s="21" t="s">
        <v>20</v>
      </c>
      <c r="H21" s="103"/>
      <c r="I21" s="106" t="s">
        <v>80</v>
      </c>
      <c r="J21" s="9" t="s">
        <v>89</v>
      </c>
      <c r="K21" s="55"/>
      <c r="L21" s="55"/>
      <c r="M21" s="22"/>
      <c r="N21" s="128">
        <f t="shared" si="1"/>
        <v>1</v>
      </c>
      <c r="O21" s="22">
        <v>1</v>
      </c>
      <c r="P21" s="73"/>
      <c r="Q21" s="73"/>
      <c r="R21" s="73"/>
      <c r="S21" s="123">
        <f t="shared" si="3"/>
        <v>1</v>
      </c>
      <c r="T21" s="75">
        <v>1</v>
      </c>
      <c r="U21" s="123">
        <f t="shared" si="4"/>
        <v>1</v>
      </c>
      <c r="V21" s="201">
        <f t="shared" si="5"/>
        <v>25000</v>
      </c>
    </row>
    <row r="22" spans="3:22" ht="18" thickTop="1" x14ac:dyDescent="0.2">
      <c r="D22" s="5"/>
      <c r="E22" s="113"/>
      <c r="F22" s="25" t="s">
        <v>8</v>
      </c>
      <c r="G22" s="196">
        <f>COUNTA(E12:E21)</f>
        <v>10</v>
      </c>
      <c r="H22" s="132">
        <f>COUNTIF(H12:H21,H11)</f>
        <v>1</v>
      </c>
      <c r="I22" s="112"/>
      <c r="J22" s="33" t="s">
        <v>23</v>
      </c>
      <c r="K22" s="196">
        <f>COUNTIF(K12:K21,K11)</f>
        <v>5</v>
      </c>
      <c r="L22" s="196">
        <f t="shared" ref="L22:U22" si="6">COUNTIF(L12:L21,L11)</f>
        <v>3</v>
      </c>
      <c r="M22" s="116">
        <f t="shared" si="6"/>
        <v>5</v>
      </c>
      <c r="N22" s="116">
        <f t="shared" si="6"/>
        <v>10</v>
      </c>
      <c r="O22" s="116">
        <f t="shared" si="6"/>
        <v>4</v>
      </c>
      <c r="P22" s="116">
        <f t="shared" si="6"/>
        <v>3</v>
      </c>
      <c r="Q22" s="116">
        <f t="shared" si="6"/>
        <v>3</v>
      </c>
      <c r="R22" s="210"/>
      <c r="S22" s="196">
        <f t="shared" ref="S22" si="7">COUNTIF(S12:S21,S11)</f>
        <v>10</v>
      </c>
      <c r="T22" s="116">
        <f t="shared" si="6"/>
        <v>10</v>
      </c>
      <c r="U22" s="116">
        <f t="shared" si="6"/>
        <v>10</v>
      </c>
      <c r="V22" s="192">
        <f>SUM(V12:V21)</f>
        <v>355000</v>
      </c>
    </row>
    <row r="23" spans="3:22" x14ac:dyDescent="0.2">
      <c r="D23" s="5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3:22" x14ac:dyDescent="0.2">
      <c r="D24" s="5"/>
      <c r="E24" s="245" t="s">
        <v>65</v>
      </c>
      <c r="F24" s="245"/>
      <c r="G24" s="245"/>
      <c r="H24" s="245"/>
      <c r="I24" s="211" t="s">
        <v>66</v>
      </c>
      <c r="J24" s="41"/>
      <c r="K24" s="41"/>
      <c r="N24" s="117"/>
      <c r="O24" s="117"/>
      <c r="P24" s="117"/>
      <c r="Q24" s="117"/>
      <c r="R24" s="117"/>
      <c r="S24" s="117"/>
      <c r="T24" s="117"/>
      <c r="U24" s="117"/>
      <c r="V24" s="41"/>
    </row>
    <row r="25" spans="3:22" s="50" customFormat="1" x14ac:dyDescent="0.2">
      <c r="E25" s="246"/>
      <c r="F25" s="246"/>
      <c r="G25" s="246"/>
      <c r="H25" s="246"/>
      <c r="I25" s="212" t="s">
        <v>68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pans="3:22" ht="18.75" customHeight="1" x14ac:dyDescent="0.2">
      <c r="E26" s="171" t="s">
        <v>1</v>
      </c>
      <c r="F26" s="172" t="s">
        <v>2</v>
      </c>
      <c r="G26" s="247" t="s">
        <v>3</v>
      </c>
      <c r="H26" s="243" t="s">
        <v>136</v>
      </c>
      <c r="I26" s="249" t="s">
        <v>125</v>
      </c>
      <c r="J26" s="249" t="s">
        <v>118</v>
      </c>
      <c r="K26" s="251" t="s">
        <v>119</v>
      </c>
      <c r="L26" s="252" t="s">
        <v>120</v>
      </c>
      <c r="M26" s="254" t="s">
        <v>67</v>
      </c>
      <c r="N26" s="175" t="s">
        <v>50</v>
      </c>
      <c r="O26" s="176"/>
      <c r="P26" s="175"/>
      <c r="Q26" s="175"/>
      <c r="R26" s="256" t="s">
        <v>32</v>
      </c>
      <c r="S26" s="256"/>
      <c r="T26" s="257" t="s">
        <v>60</v>
      </c>
      <c r="U26" s="259" t="s">
        <v>34</v>
      </c>
    </row>
    <row r="27" spans="3:22" x14ac:dyDescent="0.2">
      <c r="E27" s="239" t="s">
        <v>17</v>
      </c>
      <c r="F27" s="240"/>
      <c r="G27" s="248"/>
      <c r="H27" s="244"/>
      <c r="I27" s="250"/>
      <c r="J27" s="250"/>
      <c r="K27" s="251"/>
      <c r="L27" s="253"/>
      <c r="M27" s="255"/>
      <c r="N27" s="243" t="s">
        <v>44</v>
      </c>
      <c r="O27" s="173" t="s">
        <v>54</v>
      </c>
      <c r="P27" s="173" t="s">
        <v>55</v>
      </c>
      <c r="Q27" s="173" t="s">
        <v>57</v>
      </c>
      <c r="R27" s="213" t="s">
        <v>138</v>
      </c>
      <c r="S27" s="213" t="s">
        <v>139</v>
      </c>
      <c r="T27" s="258"/>
      <c r="U27" s="260"/>
    </row>
    <row r="28" spans="3:22" ht="49.8" x14ac:dyDescent="0.2">
      <c r="E28" s="241"/>
      <c r="F28" s="242"/>
      <c r="G28" s="248"/>
      <c r="H28" s="244"/>
      <c r="I28" s="250"/>
      <c r="J28" s="250"/>
      <c r="K28" s="251"/>
      <c r="L28" s="253"/>
      <c r="M28" s="255"/>
      <c r="N28" s="244"/>
      <c r="O28" s="174" t="s">
        <v>21</v>
      </c>
      <c r="P28" s="174" t="s">
        <v>59</v>
      </c>
      <c r="Q28" s="174" t="s">
        <v>58</v>
      </c>
      <c r="R28" s="207" t="s">
        <v>49</v>
      </c>
      <c r="S28" s="207" t="s">
        <v>140</v>
      </c>
      <c r="T28" s="258"/>
      <c r="U28" s="260"/>
    </row>
    <row r="29" spans="3:22" x14ac:dyDescent="0.2">
      <c r="E29" s="241"/>
      <c r="F29" s="242"/>
      <c r="G29" s="248"/>
      <c r="H29" s="244"/>
      <c r="I29" s="250"/>
      <c r="J29" s="250"/>
      <c r="K29" s="243"/>
      <c r="L29" s="253"/>
      <c r="M29" s="184">
        <v>46172</v>
      </c>
      <c r="N29" s="185"/>
      <c r="O29" s="185"/>
      <c r="P29" s="185"/>
      <c r="Q29" s="185"/>
      <c r="R29" s="186"/>
      <c r="S29" s="186"/>
      <c r="T29" s="187">
        <v>46173</v>
      </c>
      <c r="U29" s="186"/>
    </row>
    <row r="30" spans="3:22" x14ac:dyDescent="0.2">
      <c r="E30" s="177"/>
      <c r="F30" s="178"/>
      <c r="G30" s="179"/>
      <c r="H30" s="180"/>
      <c r="I30" s="181"/>
      <c r="J30" s="181"/>
      <c r="K30" s="182"/>
      <c r="L30" s="183"/>
      <c r="M30" s="155">
        <f>H58</f>
        <v>8000</v>
      </c>
      <c r="N30" s="168">
        <f>H57</f>
        <v>8000</v>
      </c>
      <c r="O30" s="169"/>
      <c r="P30" s="169"/>
      <c r="Q30" s="170"/>
      <c r="R30" s="156">
        <f>H60</f>
        <v>8000</v>
      </c>
      <c r="S30" s="156">
        <v>12000</v>
      </c>
      <c r="T30" s="167"/>
      <c r="U30" s="167"/>
    </row>
    <row r="31" spans="3:22" s="6" customFormat="1" x14ac:dyDescent="0.2">
      <c r="D31" s="49" t="s">
        <v>10</v>
      </c>
      <c r="E31" s="17" t="s">
        <v>4</v>
      </c>
      <c r="F31" s="12" t="s">
        <v>5</v>
      </c>
      <c r="G31" s="96" t="s">
        <v>9</v>
      </c>
      <c r="H31" s="157" t="s">
        <v>21</v>
      </c>
      <c r="I31" s="97" t="s">
        <v>7</v>
      </c>
      <c r="J31" s="163"/>
      <c r="K31" s="98"/>
      <c r="L31" s="31" t="s">
        <v>115</v>
      </c>
      <c r="M31" s="164">
        <v>1</v>
      </c>
      <c r="N31" s="71">
        <v>1</v>
      </c>
      <c r="O31" s="68">
        <v>1</v>
      </c>
      <c r="P31" s="68">
        <v>1</v>
      </c>
      <c r="Q31" s="68">
        <v>1</v>
      </c>
      <c r="R31" s="71">
        <v>1</v>
      </c>
      <c r="S31" s="68">
        <v>1</v>
      </c>
      <c r="T31" s="68">
        <v>1</v>
      </c>
      <c r="U31" s="99">
        <v>1</v>
      </c>
      <c r="V31" s="65"/>
    </row>
    <row r="32" spans="3:22" s="6" customFormat="1" x14ac:dyDescent="0.2">
      <c r="D32" s="49" t="s">
        <v>10</v>
      </c>
      <c r="E32" s="31" t="s">
        <v>90</v>
      </c>
      <c r="F32" s="32" t="s">
        <v>91</v>
      </c>
      <c r="G32" s="42" t="s">
        <v>9</v>
      </c>
      <c r="H32" s="13" t="s">
        <v>18</v>
      </c>
      <c r="I32" s="163"/>
      <c r="J32" s="45" t="s">
        <v>7</v>
      </c>
      <c r="K32" s="165">
        <v>5420</v>
      </c>
      <c r="L32" s="31" t="s">
        <v>114</v>
      </c>
      <c r="M32" s="68">
        <v>1</v>
      </c>
      <c r="N32" s="68">
        <v>1</v>
      </c>
      <c r="O32" s="166"/>
      <c r="P32" s="166"/>
      <c r="Q32" s="166"/>
      <c r="R32" s="71">
        <v>1</v>
      </c>
      <c r="S32" s="30"/>
      <c r="T32" s="30">
        <v>1</v>
      </c>
      <c r="U32" s="71">
        <v>1</v>
      </c>
      <c r="V32" s="65"/>
    </row>
    <row r="33" spans="3:22" s="6" customFormat="1" ht="18" thickBot="1" x14ac:dyDescent="0.25">
      <c r="C33" s="67" t="s">
        <v>40</v>
      </c>
      <c r="D33" s="49" t="s">
        <v>10</v>
      </c>
      <c r="E33" s="18" t="s">
        <v>19</v>
      </c>
      <c r="F33" s="19" t="s">
        <v>25</v>
      </c>
      <c r="G33" s="43" t="s">
        <v>20</v>
      </c>
      <c r="H33" s="14" t="s">
        <v>26</v>
      </c>
      <c r="I33" s="44" t="s">
        <v>7</v>
      </c>
      <c r="J33" s="46"/>
      <c r="K33" s="91"/>
      <c r="L33" s="15" t="s">
        <v>122</v>
      </c>
      <c r="M33" s="95">
        <v>1</v>
      </c>
      <c r="N33" s="95">
        <v>1</v>
      </c>
      <c r="O33" s="166"/>
      <c r="P33" s="166"/>
      <c r="Q33" s="166"/>
      <c r="R33" s="16">
        <v>1</v>
      </c>
      <c r="S33" s="88"/>
      <c r="T33" s="16">
        <v>1</v>
      </c>
      <c r="U33" s="16">
        <v>1</v>
      </c>
      <c r="V33" s="204" t="s">
        <v>132</v>
      </c>
    </row>
    <row r="34" spans="3:22" ht="18" thickTop="1" x14ac:dyDescent="0.2">
      <c r="C34" s="115">
        <f t="shared" ref="C34:C43" si="8">IF(E34="","",$E$2)</f>
        <v>9999</v>
      </c>
      <c r="D34" s="49">
        <v>1</v>
      </c>
      <c r="E34" s="7" t="s">
        <v>92</v>
      </c>
      <c r="F34" s="120" t="str">
        <f t="shared" ref="F34:F43" si="9">PHONETIC(E34)</f>
        <v>asd GTF</v>
      </c>
      <c r="G34" s="100" t="s">
        <v>20</v>
      </c>
      <c r="H34" s="13" t="s">
        <v>18</v>
      </c>
      <c r="I34" s="158"/>
      <c r="J34" s="7" t="s">
        <v>110</v>
      </c>
      <c r="K34" s="7">
        <v>9990</v>
      </c>
      <c r="L34" s="92" t="s">
        <v>114</v>
      </c>
      <c r="M34" s="132" t="str">
        <f>IF(OR(H34=$H$32,H34=$H$33),"1",0)</f>
        <v>1</v>
      </c>
      <c r="N34" s="133">
        <f>IF(H34="ROTEX",1,0)</f>
        <v>0</v>
      </c>
      <c r="O34" s="74"/>
      <c r="P34" s="74"/>
      <c r="Q34" s="74"/>
      <c r="R34" s="132" t="str">
        <f>IF(OR(H34=$H$32,H34=$H$33),"1",0)</f>
        <v>1</v>
      </c>
      <c r="S34" s="162"/>
      <c r="T34" s="73"/>
      <c r="U34" s="127">
        <f t="shared" ref="U34:U43" si="10">IF($E34&lt;&gt;"",1,"")</f>
        <v>1</v>
      </c>
      <c r="V34" s="197">
        <f>$M$30*M34+$N$30*N34+$R$30*R34+$S$30*S34</f>
        <v>16000</v>
      </c>
    </row>
    <row r="35" spans="3:22" x14ac:dyDescent="0.2">
      <c r="C35" s="115">
        <f t="shared" si="8"/>
        <v>9999</v>
      </c>
      <c r="D35" s="49">
        <v>2</v>
      </c>
      <c r="E35" s="9" t="s">
        <v>93</v>
      </c>
      <c r="F35" s="120" t="str">
        <f t="shared" si="9"/>
        <v>qwe HGY</v>
      </c>
      <c r="G35" s="101" t="s">
        <v>9</v>
      </c>
      <c r="H35" s="13" t="s">
        <v>18</v>
      </c>
      <c r="I35" s="158"/>
      <c r="J35" s="9" t="s">
        <v>111</v>
      </c>
      <c r="K35" s="9">
        <v>9870</v>
      </c>
      <c r="L35" s="93" t="s">
        <v>115</v>
      </c>
      <c r="M35" s="132" t="str">
        <f t="shared" ref="M35:M43" si="11">IF(OR(H35=$H$32,H35=$H$33),"1",0)</f>
        <v>1</v>
      </c>
      <c r="N35" s="133">
        <f t="shared" ref="N35:N43" si="12">IF(H35="ROTEX",1,0)</f>
        <v>0</v>
      </c>
      <c r="O35" s="37"/>
      <c r="P35" s="37"/>
      <c r="Q35" s="37"/>
      <c r="R35" s="132" t="str">
        <f t="shared" ref="R35:R43" si="13">IF(OR(H35=$H$32,H35=$H$33),"1",0)</f>
        <v>1</v>
      </c>
      <c r="S35" s="162"/>
      <c r="T35" s="73"/>
      <c r="U35" s="128">
        <f t="shared" si="10"/>
        <v>1</v>
      </c>
      <c r="V35" s="197">
        <f t="shared" ref="V35:V43" si="14">$M$30*M35+$N$30*N35+$R$30*R35+$S$30*S35</f>
        <v>16000</v>
      </c>
    </row>
    <row r="36" spans="3:22" x14ac:dyDescent="0.2">
      <c r="C36" s="115">
        <f t="shared" si="8"/>
        <v>9999</v>
      </c>
      <c r="D36" s="49">
        <v>3</v>
      </c>
      <c r="E36" s="9" t="s">
        <v>94</v>
      </c>
      <c r="F36" s="120" t="str">
        <f t="shared" si="9"/>
        <v>sde FRE</v>
      </c>
      <c r="G36" s="100" t="s">
        <v>20</v>
      </c>
      <c r="H36" s="13" t="s">
        <v>18</v>
      </c>
      <c r="I36" s="158"/>
      <c r="J36" s="9" t="s">
        <v>112</v>
      </c>
      <c r="K36" s="9">
        <v>6540</v>
      </c>
      <c r="L36" s="93" t="s">
        <v>116</v>
      </c>
      <c r="M36" s="132" t="str">
        <f t="shared" si="11"/>
        <v>1</v>
      </c>
      <c r="N36" s="133">
        <f t="shared" si="12"/>
        <v>0</v>
      </c>
      <c r="O36" s="37"/>
      <c r="P36" s="37"/>
      <c r="Q36" s="37"/>
      <c r="R36" s="132" t="str">
        <f t="shared" si="13"/>
        <v>1</v>
      </c>
      <c r="S36" s="162"/>
      <c r="T36" s="73"/>
      <c r="U36" s="128">
        <f t="shared" si="10"/>
        <v>1</v>
      </c>
      <c r="V36" s="197">
        <f t="shared" si="14"/>
        <v>16000</v>
      </c>
    </row>
    <row r="37" spans="3:22" x14ac:dyDescent="0.2">
      <c r="C37" s="115">
        <f t="shared" si="8"/>
        <v>9999</v>
      </c>
      <c r="D37" s="49">
        <v>4</v>
      </c>
      <c r="E37" s="9" t="s">
        <v>95</v>
      </c>
      <c r="F37" s="120" t="str">
        <f t="shared" si="9"/>
        <v>ase OKI</v>
      </c>
      <c r="G37" s="101" t="s">
        <v>9</v>
      </c>
      <c r="H37" s="13" t="s">
        <v>18</v>
      </c>
      <c r="I37" s="158"/>
      <c r="J37" s="9" t="s">
        <v>113</v>
      </c>
      <c r="K37" s="9">
        <v>7260</v>
      </c>
      <c r="L37" s="93" t="s">
        <v>117</v>
      </c>
      <c r="M37" s="132" t="str">
        <f t="shared" si="11"/>
        <v>1</v>
      </c>
      <c r="N37" s="133">
        <f t="shared" si="12"/>
        <v>0</v>
      </c>
      <c r="O37" s="37"/>
      <c r="P37" s="37"/>
      <c r="Q37" s="37"/>
      <c r="R37" s="132" t="str">
        <f t="shared" si="13"/>
        <v>1</v>
      </c>
      <c r="S37" s="162"/>
      <c r="T37" s="73"/>
      <c r="U37" s="128">
        <f t="shared" si="10"/>
        <v>1</v>
      </c>
      <c r="V37" s="197">
        <f t="shared" si="14"/>
        <v>16000</v>
      </c>
    </row>
    <row r="38" spans="3:22" x14ac:dyDescent="0.2">
      <c r="C38" s="115">
        <f t="shared" si="8"/>
        <v>9999</v>
      </c>
      <c r="D38" s="49">
        <v>5</v>
      </c>
      <c r="E38" s="9" t="s">
        <v>96</v>
      </c>
      <c r="F38" s="120" t="str">
        <f t="shared" si="9"/>
        <v>カガワ　ユウコ</v>
      </c>
      <c r="G38" s="100" t="s">
        <v>20</v>
      </c>
      <c r="H38" s="13" t="s">
        <v>26</v>
      </c>
      <c r="I38" s="158" t="s">
        <v>110</v>
      </c>
      <c r="J38" s="9"/>
      <c r="K38" s="9"/>
      <c r="L38" s="93" t="s">
        <v>114</v>
      </c>
      <c r="M38" s="132" t="str">
        <f t="shared" si="11"/>
        <v>1</v>
      </c>
      <c r="N38" s="133">
        <f t="shared" si="12"/>
        <v>0</v>
      </c>
      <c r="O38" s="37"/>
      <c r="P38" s="37"/>
      <c r="Q38" s="37"/>
      <c r="R38" s="132" t="str">
        <f t="shared" si="13"/>
        <v>1</v>
      </c>
      <c r="S38" s="162"/>
      <c r="T38" s="73"/>
      <c r="U38" s="128">
        <f t="shared" si="10"/>
        <v>1</v>
      </c>
      <c r="V38" s="197">
        <f t="shared" si="14"/>
        <v>16000</v>
      </c>
    </row>
    <row r="39" spans="3:22" x14ac:dyDescent="0.2">
      <c r="C39" s="115">
        <f t="shared" si="8"/>
        <v>9999</v>
      </c>
      <c r="D39" s="49">
        <v>6</v>
      </c>
      <c r="E39" s="9" t="s">
        <v>97</v>
      </c>
      <c r="F39" s="120" t="str">
        <f t="shared" si="9"/>
        <v>イシカワ　ケイコ</v>
      </c>
      <c r="G39" s="100" t="s">
        <v>20</v>
      </c>
      <c r="H39" s="13" t="s">
        <v>26</v>
      </c>
      <c r="I39" s="158" t="s">
        <v>111</v>
      </c>
      <c r="J39" s="9"/>
      <c r="K39" s="9"/>
      <c r="L39" s="93" t="s">
        <v>121</v>
      </c>
      <c r="M39" s="132" t="str">
        <f t="shared" si="11"/>
        <v>1</v>
      </c>
      <c r="N39" s="133">
        <f t="shared" si="12"/>
        <v>0</v>
      </c>
      <c r="O39" s="37"/>
      <c r="P39" s="37"/>
      <c r="Q39" s="37"/>
      <c r="R39" s="132" t="str">
        <f t="shared" si="13"/>
        <v>1</v>
      </c>
      <c r="S39" s="162"/>
      <c r="T39" s="73"/>
      <c r="U39" s="128">
        <f t="shared" si="10"/>
        <v>1</v>
      </c>
      <c r="V39" s="197">
        <f t="shared" si="14"/>
        <v>16000</v>
      </c>
    </row>
    <row r="40" spans="3:22" x14ac:dyDescent="0.2">
      <c r="C40" s="115">
        <f t="shared" si="8"/>
        <v>9999</v>
      </c>
      <c r="D40" s="49">
        <v>7</v>
      </c>
      <c r="E40" s="9" t="s">
        <v>98</v>
      </c>
      <c r="F40" s="120" t="str">
        <f t="shared" si="9"/>
        <v>トチギ　ミエコ</v>
      </c>
      <c r="G40" s="100" t="s">
        <v>20</v>
      </c>
      <c r="H40" s="13" t="s">
        <v>26</v>
      </c>
      <c r="I40" s="158" t="s">
        <v>112</v>
      </c>
      <c r="J40" s="9"/>
      <c r="K40" s="9"/>
      <c r="L40" s="93" t="s">
        <v>122</v>
      </c>
      <c r="M40" s="132" t="str">
        <f t="shared" si="11"/>
        <v>1</v>
      </c>
      <c r="N40" s="133">
        <f t="shared" si="12"/>
        <v>0</v>
      </c>
      <c r="O40" s="37"/>
      <c r="P40" s="37"/>
      <c r="Q40" s="37"/>
      <c r="R40" s="132" t="str">
        <f t="shared" si="13"/>
        <v>1</v>
      </c>
      <c r="S40" s="162"/>
      <c r="T40" s="73"/>
      <c r="U40" s="128">
        <f t="shared" si="10"/>
        <v>1</v>
      </c>
      <c r="V40" s="197">
        <f t="shared" si="14"/>
        <v>16000</v>
      </c>
    </row>
    <row r="41" spans="3:22" x14ac:dyDescent="0.2">
      <c r="C41" s="115">
        <f t="shared" si="8"/>
        <v>9999</v>
      </c>
      <c r="D41" s="49">
        <v>8</v>
      </c>
      <c r="E41" s="9" t="s">
        <v>99</v>
      </c>
      <c r="F41" s="120" t="str">
        <f t="shared" si="9"/>
        <v>オオミヤ　タクロウ</v>
      </c>
      <c r="G41" s="101" t="s">
        <v>9</v>
      </c>
      <c r="H41" s="157" t="s">
        <v>21</v>
      </c>
      <c r="I41" s="158" t="s">
        <v>126</v>
      </c>
      <c r="J41" s="9"/>
      <c r="K41" s="9"/>
      <c r="L41" s="93" t="s">
        <v>123</v>
      </c>
      <c r="M41" s="132">
        <f t="shared" si="11"/>
        <v>0</v>
      </c>
      <c r="N41" s="133">
        <f t="shared" si="12"/>
        <v>1</v>
      </c>
      <c r="O41" s="37">
        <v>1</v>
      </c>
      <c r="P41" s="37"/>
      <c r="Q41" s="37"/>
      <c r="R41" s="132">
        <f t="shared" si="13"/>
        <v>0</v>
      </c>
      <c r="S41" s="162">
        <v>1</v>
      </c>
      <c r="T41" s="73"/>
      <c r="U41" s="128">
        <f t="shared" si="10"/>
        <v>1</v>
      </c>
      <c r="V41" s="197">
        <f t="shared" si="14"/>
        <v>20000</v>
      </c>
    </row>
    <row r="42" spans="3:22" x14ac:dyDescent="0.2">
      <c r="C42" s="115">
        <f t="shared" si="8"/>
        <v>9999</v>
      </c>
      <c r="D42" s="49">
        <v>9</v>
      </c>
      <c r="E42" s="9" t="s">
        <v>100</v>
      </c>
      <c r="F42" s="120" t="str">
        <f t="shared" si="9"/>
        <v>カマクラ　タケシ</v>
      </c>
      <c r="G42" s="101" t="s">
        <v>9</v>
      </c>
      <c r="H42" s="157" t="s">
        <v>21</v>
      </c>
      <c r="I42" s="158" t="s">
        <v>127</v>
      </c>
      <c r="J42" s="9"/>
      <c r="K42" s="9"/>
      <c r="L42" s="93" t="s">
        <v>124</v>
      </c>
      <c r="M42" s="132">
        <f t="shared" si="11"/>
        <v>0</v>
      </c>
      <c r="N42" s="133">
        <f t="shared" si="12"/>
        <v>1</v>
      </c>
      <c r="O42" s="37"/>
      <c r="P42" s="37">
        <v>1</v>
      </c>
      <c r="Q42" s="37"/>
      <c r="R42" s="132">
        <v>1</v>
      </c>
      <c r="S42" s="73"/>
      <c r="T42" s="73"/>
      <c r="U42" s="128">
        <f t="shared" si="10"/>
        <v>1</v>
      </c>
      <c r="V42" s="197">
        <f t="shared" si="14"/>
        <v>16000</v>
      </c>
    </row>
    <row r="43" spans="3:22" ht="18" thickBot="1" x14ac:dyDescent="0.25">
      <c r="C43" s="115">
        <f t="shared" si="8"/>
        <v>9999</v>
      </c>
      <c r="D43" s="49">
        <v>10</v>
      </c>
      <c r="E43" s="27" t="s">
        <v>109</v>
      </c>
      <c r="F43" s="120" t="str">
        <f t="shared" si="9"/>
        <v>トヨカワ　サブロウ</v>
      </c>
      <c r="G43" s="101" t="s">
        <v>9</v>
      </c>
      <c r="H43" s="14" t="s">
        <v>21</v>
      </c>
      <c r="I43" s="159" t="s">
        <v>128</v>
      </c>
      <c r="J43" s="27"/>
      <c r="K43" s="27"/>
      <c r="L43" s="94" t="s">
        <v>116</v>
      </c>
      <c r="M43" s="161">
        <f t="shared" si="11"/>
        <v>0</v>
      </c>
      <c r="N43" s="133">
        <f t="shared" si="12"/>
        <v>1</v>
      </c>
      <c r="O43" s="72"/>
      <c r="P43" s="58"/>
      <c r="Q43" s="58">
        <v>1</v>
      </c>
      <c r="R43" s="132">
        <f t="shared" si="13"/>
        <v>0</v>
      </c>
      <c r="S43" s="58">
        <v>1</v>
      </c>
      <c r="T43" s="58"/>
      <c r="U43" s="129">
        <f t="shared" si="10"/>
        <v>1</v>
      </c>
      <c r="V43" s="193">
        <f t="shared" si="14"/>
        <v>20000</v>
      </c>
    </row>
    <row r="44" spans="3:22" ht="18" thickTop="1" x14ac:dyDescent="0.2">
      <c r="E44" s="119"/>
      <c r="F44" s="25" t="s">
        <v>8</v>
      </c>
      <c r="G44" s="116">
        <f>COUNTA(E34:E43)</f>
        <v>10</v>
      </c>
      <c r="H44" s="79"/>
      <c r="I44" s="118"/>
      <c r="J44" s="118"/>
      <c r="K44" s="118"/>
      <c r="L44" s="118"/>
      <c r="M44" s="160">
        <f>COUNTIF(M34:M43,M31)</f>
        <v>7</v>
      </c>
      <c r="N44" s="198">
        <f>COUNTIF(N34:N43,N31)</f>
        <v>3</v>
      </c>
      <c r="O44" s="116">
        <f t="shared" ref="O44:T44" si="15">COUNTIF(O34:O43,O31)</f>
        <v>1</v>
      </c>
      <c r="P44" s="116">
        <f>COUNTIF(P34:P43,P31)</f>
        <v>1</v>
      </c>
      <c r="Q44" s="116">
        <f>COUNTIF(Q34:Q43,Q31)</f>
        <v>1</v>
      </c>
      <c r="R44" s="196">
        <f t="shared" si="15"/>
        <v>8</v>
      </c>
      <c r="S44" s="196">
        <f t="shared" si="15"/>
        <v>2</v>
      </c>
      <c r="T44" s="116">
        <f t="shared" si="15"/>
        <v>0</v>
      </c>
      <c r="U44" s="116">
        <f>COUNTIF(U34:U43,U31)</f>
        <v>10</v>
      </c>
      <c r="V44" s="197">
        <f>SUM(V34:V43)</f>
        <v>168000</v>
      </c>
    </row>
    <row r="45" spans="3:22" x14ac:dyDescent="0.2"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4"/>
      <c r="T45" s="24"/>
      <c r="U45" s="24"/>
      <c r="V45" s="24"/>
    </row>
    <row r="46" spans="3:22" x14ac:dyDescent="0.2">
      <c r="F46" s="24"/>
      <c r="G46" s="24"/>
      <c r="H46" s="24"/>
      <c r="I46" s="24"/>
      <c r="J46" s="24"/>
      <c r="K46" s="24"/>
      <c r="L46" s="24"/>
      <c r="M46" s="24"/>
      <c r="N46" s="24"/>
      <c r="O46" s="190" t="s">
        <v>54</v>
      </c>
      <c r="P46" s="190" t="s">
        <v>55</v>
      </c>
      <c r="Q46" s="190" t="s">
        <v>57</v>
      </c>
      <c r="R46" s="24"/>
      <c r="S46" s="24"/>
      <c r="T46" s="24"/>
      <c r="V46" s="24"/>
    </row>
    <row r="47" spans="3:22" ht="28.8" x14ac:dyDescent="0.2">
      <c r="D47" s="140" t="s">
        <v>46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91" t="s">
        <v>129</v>
      </c>
      <c r="O47" s="189">
        <f>O22+O44</f>
        <v>5</v>
      </c>
      <c r="P47" s="189">
        <f t="shared" ref="P47:Q47" si="16">P22+P44</f>
        <v>4</v>
      </c>
      <c r="Q47" s="189">
        <f t="shared" si="16"/>
        <v>4</v>
      </c>
      <c r="R47" s="47"/>
      <c r="S47" s="47"/>
      <c r="T47" s="47"/>
      <c r="U47" s="188" t="s">
        <v>134</v>
      </c>
      <c r="V47" s="199">
        <f>V22+V44</f>
        <v>523000</v>
      </c>
    </row>
    <row r="48" spans="3:22" ht="26.4" x14ac:dyDescent="0.2">
      <c r="D48" s="48" t="s">
        <v>22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8"/>
      <c r="P48" s="28"/>
      <c r="Q48" s="28"/>
      <c r="R48" s="48"/>
      <c r="S48" s="48"/>
      <c r="T48" s="48"/>
      <c r="U48" s="206" t="s">
        <v>135</v>
      </c>
      <c r="V48" s="200" t="str">
        <f>IF(V47-K63&lt;&gt;0,"NO","OK")</f>
        <v>OK</v>
      </c>
    </row>
    <row r="49" spans="4:22" ht="27" thickBot="1" x14ac:dyDescent="0.25"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4:22" x14ac:dyDescent="0.2">
      <c r="E50" s="261">
        <f>E2</f>
        <v>9999</v>
      </c>
      <c r="F50" s="24"/>
    </row>
    <row r="51" spans="4:22" x14ac:dyDescent="0.2">
      <c r="E51" s="262"/>
      <c r="F51" s="1" t="s">
        <v>0</v>
      </c>
    </row>
    <row r="52" spans="4:22" ht="18" thickBot="1" x14ac:dyDescent="0.25">
      <c r="E52" s="263"/>
      <c r="F52" s="3"/>
    </row>
    <row r="53" spans="4:22" ht="34.799999999999997" x14ac:dyDescent="0.2">
      <c r="E53" s="141" t="s">
        <v>64</v>
      </c>
      <c r="F53" s="142"/>
      <c r="G53" s="142"/>
      <c r="H53" s="142"/>
      <c r="I53" s="142"/>
      <c r="J53" s="142"/>
      <c r="K53" s="142"/>
    </row>
    <row r="54" spans="4:22" x14ac:dyDescent="0.2">
      <c r="E54" s="10" t="s">
        <v>15</v>
      </c>
      <c r="F54" s="264">
        <f>E2</f>
        <v>9999</v>
      </c>
      <c r="G54" s="264"/>
      <c r="H54" s="35" t="s">
        <v>16</v>
      </c>
      <c r="I54" s="137"/>
      <c r="J54" s="138"/>
      <c r="K54" s="139"/>
      <c r="L54" s="1"/>
    </row>
    <row r="55" spans="4:22" x14ac:dyDescent="0.2">
      <c r="E55" s="10" t="s">
        <v>14</v>
      </c>
      <c r="F55" s="265" t="s">
        <v>13</v>
      </c>
      <c r="G55" s="265"/>
      <c r="H55" s="35" t="s">
        <v>56</v>
      </c>
      <c r="I55" s="10" t="s">
        <v>11</v>
      </c>
      <c r="J55" s="10"/>
      <c r="K55" s="10" t="s">
        <v>12</v>
      </c>
      <c r="L55" s="1"/>
    </row>
    <row r="56" spans="4:22" x14ac:dyDescent="0.2">
      <c r="E56" s="266" t="s">
        <v>28</v>
      </c>
      <c r="F56" s="264" t="s">
        <v>52</v>
      </c>
      <c r="G56" s="264"/>
      <c r="H56" s="34">
        <v>13000</v>
      </c>
      <c r="I56" s="39">
        <f>$G$22</f>
        <v>10</v>
      </c>
      <c r="J56" s="39"/>
      <c r="K56" s="124">
        <f>H56*I56</f>
        <v>130000</v>
      </c>
      <c r="L56" s="1"/>
    </row>
    <row r="57" spans="4:22" x14ac:dyDescent="0.2">
      <c r="E57" s="267"/>
      <c r="F57" s="266" t="s">
        <v>62</v>
      </c>
      <c r="G57" s="266"/>
      <c r="H57" s="108">
        <v>8000</v>
      </c>
      <c r="I57" s="39">
        <f>$N$44</f>
        <v>3</v>
      </c>
      <c r="J57" s="39"/>
      <c r="K57" s="124">
        <f t="shared" ref="K57:K62" si="17">H57*I57</f>
        <v>24000</v>
      </c>
      <c r="L57" s="1"/>
    </row>
    <row r="58" spans="4:22" x14ac:dyDescent="0.2">
      <c r="E58" s="11" t="s">
        <v>51</v>
      </c>
      <c r="F58" s="264" t="s">
        <v>61</v>
      </c>
      <c r="G58" s="264"/>
      <c r="H58" s="40">
        <v>8000</v>
      </c>
      <c r="I58" s="39">
        <f>$M$44</f>
        <v>7</v>
      </c>
      <c r="J58" s="39"/>
      <c r="K58" s="124">
        <f t="shared" si="17"/>
        <v>56000</v>
      </c>
      <c r="L58" s="1"/>
    </row>
    <row r="59" spans="4:22" x14ac:dyDescent="0.2">
      <c r="E59" s="89" t="s">
        <v>35</v>
      </c>
      <c r="F59" s="268" t="s">
        <v>52</v>
      </c>
      <c r="G59" s="268"/>
      <c r="H59" s="109">
        <v>12000</v>
      </c>
      <c r="I59" s="39">
        <f>$S$22+$S$44</f>
        <v>12</v>
      </c>
      <c r="J59" s="39"/>
      <c r="K59" s="124">
        <f t="shared" si="17"/>
        <v>144000</v>
      </c>
      <c r="L59" s="1"/>
    </row>
    <row r="60" spans="4:22" x14ac:dyDescent="0.2">
      <c r="E60" s="11" t="s">
        <v>36</v>
      </c>
      <c r="F60" s="269" t="s">
        <v>63</v>
      </c>
      <c r="G60" s="269"/>
      <c r="H60" s="34">
        <v>8000</v>
      </c>
      <c r="I60" s="39">
        <f>$R$44</f>
        <v>8</v>
      </c>
      <c r="J60" s="39"/>
      <c r="K60" s="124">
        <f t="shared" si="17"/>
        <v>64000</v>
      </c>
      <c r="L60" s="1"/>
    </row>
    <row r="61" spans="4:22" x14ac:dyDescent="0.2">
      <c r="E61" s="63" t="s">
        <v>37</v>
      </c>
      <c r="F61" s="270" t="s">
        <v>39</v>
      </c>
      <c r="G61" s="271"/>
      <c r="H61" s="215">
        <v>15000</v>
      </c>
      <c r="I61" s="39">
        <f>$K$22</f>
        <v>5</v>
      </c>
      <c r="J61" s="39"/>
      <c r="K61" s="124">
        <f t="shared" si="17"/>
        <v>75000</v>
      </c>
      <c r="L61" s="1"/>
    </row>
    <row r="62" spans="4:22" ht="18" thickBot="1" x14ac:dyDescent="0.25">
      <c r="E62" s="64" t="s">
        <v>38</v>
      </c>
      <c r="F62" s="272" t="s">
        <v>52</v>
      </c>
      <c r="G62" s="273"/>
      <c r="H62" s="216">
        <v>10000</v>
      </c>
      <c r="I62" s="130">
        <f>$L$22</f>
        <v>3</v>
      </c>
      <c r="J62" s="130"/>
      <c r="K62" s="125">
        <f t="shared" si="17"/>
        <v>30000</v>
      </c>
      <c r="L62" s="1"/>
    </row>
    <row r="63" spans="4:22" ht="18" thickTop="1" x14ac:dyDescent="0.2">
      <c r="H63" s="205" t="s">
        <v>137</v>
      </c>
      <c r="I63" s="90">
        <f>SUM(I56:I62)</f>
        <v>48</v>
      </c>
      <c r="J63" s="36" t="s">
        <v>29</v>
      </c>
      <c r="K63" s="126">
        <f>SUM(K56:K62)</f>
        <v>523000</v>
      </c>
      <c r="L63" s="1"/>
      <c r="M63" s="69"/>
    </row>
    <row r="65" spans="10:22" x14ac:dyDescent="0.2">
      <c r="K65" s="194"/>
    </row>
    <row r="66" spans="10:22" x14ac:dyDescent="0.2">
      <c r="J66" s="1"/>
      <c r="K66" s="195"/>
      <c r="L66" s="1"/>
    </row>
    <row r="67" spans="10:22" x14ac:dyDescent="0.2">
      <c r="J67" s="1"/>
      <c r="K67" s="195"/>
      <c r="L67" s="1"/>
    </row>
    <row r="68" spans="10:22" x14ac:dyDescent="0.2">
      <c r="V68" s="38"/>
    </row>
    <row r="69" spans="10:22" x14ac:dyDescent="0.2">
      <c r="V69" s="38"/>
    </row>
  </sheetData>
  <mergeCells count="38">
    <mergeCell ref="F58:G58"/>
    <mergeCell ref="F59:G59"/>
    <mergeCell ref="F60:G60"/>
    <mergeCell ref="F61:G61"/>
    <mergeCell ref="F62:G62"/>
    <mergeCell ref="E50:E52"/>
    <mergeCell ref="F54:G54"/>
    <mergeCell ref="F55:G55"/>
    <mergeCell ref="E56:E57"/>
    <mergeCell ref="F56:G56"/>
    <mergeCell ref="F57:G57"/>
    <mergeCell ref="T26:T28"/>
    <mergeCell ref="U26:U28"/>
    <mergeCell ref="E27:F29"/>
    <mergeCell ref="N27:N28"/>
    <mergeCell ref="E24:H25"/>
    <mergeCell ref="G26:G29"/>
    <mergeCell ref="H26:H29"/>
    <mergeCell ref="I26:I29"/>
    <mergeCell ref="J26:J29"/>
    <mergeCell ref="K26:K29"/>
    <mergeCell ref="R26:S26"/>
    <mergeCell ref="L26:L29"/>
    <mergeCell ref="M26:M28"/>
    <mergeCell ref="L6:L8"/>
    <mergeCell ref="N6:Q6"/>
    <mergeCell ref="T6:T8"/>
    <mergeCell ref="U6:U8"/>
    <mergeCell ref="M7:M8"/>
    <mergeCell ref="N7:N8"/>
    <mergeCell ref="R7:R8"/>
    <mergeCell ref="S7:S8"/>
    <mergeCell ref="K6:K8"/>
    <mergeCell ref="E2:E3"/>
    <mergeCell ref="G6:G9"/>
    <mergeCell ref="H6:H9"/>
    <mergeCell ref="I6:I9"/>
    <mergeCell ref="J6:J9"/>
  </mergeCells>
  <phoneticPr fontId="1"/>
  <dataValidations count="3">
    <dataValidation type="list" allowBlank="1" showInputMessage="1" showErrorMessage="1" sqref="H31:H43" xr:uid="{87ECE898-9C7A-4156-8A11-C3EDB56AD2E3}">
      <formula1>"ROTEX,INBOUND,派遣候補学生,　　"</formula1>
    </dataValidation>
    <dataValidation type="list" allowBlank="1" showInputMessage="1" showErrorMessage="1" sqref="G12:G21 G31:G43" xr:uid="{17B35506-EC93-4DC3-B3E6-CA88FD69C613}">
      <formula1>"男,女,　"</formula1>
    </dataValidation>
    <dataValidation type="list" allowBlank="1" showInputMessage="1" showErrorMessage="1" sqref="G11" xr:uid="{56F07995-380D-4F8C-8A74-E8A8D90C0220}">
      <formula1>"男,女"</formula1>
    </dataValidation>
  </dataValidations>
  <printOptions horizontalCentered="1"/>
  <pageMargins left="0.25" right="0.25" top="0.75" bottom="0.75" header="0.3" footer="0.3"/>
  <pageSetup paperSize="8" scale="75" fitToWidth="0" fitToHeight="0" orientation="landscape" r:id="rId1"/>
  <headerFooter>
    <oddFooter>&amp;C&amp;P / &amp;N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提出用登録フォーム</vt:lpstr>
      <vt:lpstr>入力見本例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RIJYEM事務局</dc:creator>
  <cp:lastModifiedBy>事務局 RIJYEM</cp:lastModifiedBy>
  <cp:lastPrinted>2025-11-19T04:15:59Z</cp:lastPrinted>
  <dcterms:created xsi:type="dcterms:W3CDTF">2017-09-10T08:32:15Z</dcterms:created>
  <dcterms:modified xsi:type="dcterms:W3CDTF">2026-02-10T05:07:27Z</dcterms:modified>
</cp:coreProperties>
</file>